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ddio/Desktop/Fig files/"/>
    </mc:Choice>
  </mc:AlternateContent>
  <xr:revisionPtr revIDLastSave="0" documentId="13_ncr:1_{02E636E6-CFC4-1649-9C9A-9B5282EE5B80}" xr6:coauthVersionLast="45" xr6:coauthVersionMax="45" xr10:uidLastSave="{00000000-0000-0000-0000-000000000000}"/>
  <bookViews>
    <workbookView xWindow="3360" yWindow="480" windowWidth="24980" windowHeight="15320" tabRatio="500" xr2:uid="{00000000-000D-0000-FFFF-FFFF00000000}"/>
  </bookViews>
  <sheets>
    <sheet name="psudo by degrees" sheetId="10" r:id="rId1"/>
    <sheet name="Figure lead lag wave" sheetId="12" r:id="rId2"/>
    <sheet name="pseudo random by phase for PSC" sheetId="6" r:id="rId3"/>
    <sheet name="Dumbbell figur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4" l="1"/>
  <c r="E5" i="4"/>
  <c r="D1" i="4"/>
  <c r="C2" i="10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E25" i="4" s="1"/>
  <c r="E21" i="4" l="1"/>
  <c r="E19" i="4"/>
  <c r="E23" i="4"/>
  <c r="E18" i="4"/>
  <c r="E22" i="4"/>
  <c r="E17" i="4"/>
  <c r="E24" i="4"/>
  <c r="E20" i="4"/>
  <c r="E15" i="4"/>
  <c r="E14" i="4"/>
  <c r="D26" i="4"/>
  <c r="E26" i="4" s="1"/>
  <c r="E12" i="4"/>
  <c r="E13" i="4"/>
  <c r="E11" i="4"/>
  <c r="E10" i="4"/>
  <c r="E9" i="4"/>
  <c r="E8" i="4"/>
  <c r="E7" i="4"/>
  <c r="E6" i="4"/>
  <c r="P3" i="12"/>
  <c r="P4" i="12" s="1"/>
  <c r="P5" i="12" s="1"/>
  <c r="P6" i="12" s="1"/>
  <c r="P7" i="12" s="1"/>
  <c r="P8" i="12" s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Q8" i="12"/>
  <c r="Q9" i="12"/>
  <c r="D27" i="4" l="1"/>
  <c r="E27" i="4" s="1"/>
  <c r="K32" i="10"/>
  <c r="J32" i="10"/>
  <c r="I32" i="10"/>
  <c r="H32" i="10"/>
  <c r="G32" i="10"/>
  <c r="F32" i="10"/>
  <c r="K31" i="10"/>
  <c r="J31" i="10"/>
  <c r="I31" i="10"/>
  <c r="H31" i="10"/>
  <c r="G31" i="10"/>
  <c r="F31" i="10"/>
  <c r="K30" i="10"/>
  <c r="J30" i="10"/>
  <c r="I30" i="10"/>
  <c r="Y30" i="10" s="1"/>
  <c r="H30" i="10"/>
  <c r="G30" i="10"/>
  <c r="F30" i="10"/>
  <c r="K29" i="10"/>
  <c r="J29" i="10"/>
  <c r="I29" i="10"/>
  <c r="H29" i="10"/>
  <c r="G29" i="10"/>
  <c r="F29" i="10"/>
  <c r="K28" i="10"/>
  <c r="J28" i="10"/>
  <c r="I28" i="10"/>
  <c r="H28" i="10"/>
  <c r="G28" i="10"/>
  <c r="F28" i="10"/>
  <c r="K27" i="10"/>
  <c r="AA27" i="10" s="1"/>
  <c r="J27" i="10"/>
  <c r="I27" i="10"/>
  <c r="H27" i="10"/>
  <c r="G27" i="10"/>
  <c r="F27" i="10"/>
  <c r="K26" i="10"/>
  <c r="J26" i="10"/>
  <c r="I26" i="10"/>
  <c r="H26" i="10"/>
  <c r="G26" i="10"/>
  <c r="F26" i="10"/>
  <c r="K25" i="10"/>
  <c r="J25" i="10"/>
  <c r="I25" i="10"/>
  <c r="H25" i="10"/>
  <c r="G25" i="10"/>
  <c r="W25" i="10" s="1"/>
  <c r="F25" i="10"/>
  <c r="K24" i="10"/>
  <c r="J24" i="10"/>
  <c r="I24" i="10"/>
  <c r="H24" i="10"/>
  <c r="G24" i="10"/>
  <c r="F24" i="10"/>
  <c r="K23" i="10"/>
  <c r="J23" i="10"/>
  <c r="I23" i="10"/>
  <c r="H23" i="10"/>
  <c r="G23" i="10"/>
  <c r="W23" i="10" s="1"/>
  <c r="F23" i="10"/>
  <c r="K22" i="10"/>
  <c r="AA22" i="10" s="1"/>
  <c r="J22" i="10"/>
  <c r="I22" i="10"/>
  <c r="Y22" i="10" s="1"/>
  <c r="H22" i="10"/>
  <c r="G22" i="10"/>
  <c r="F22" i="10"/>
  <c r="K21" i="10"/>
  <c r="J21" i="10"/>
  <c r="I21" i="10"/>
  <c r="H21" i="10"/>
  <c r="G21" i="10"/>
  <c r="F21" i="10"/>
  <c r="K20" i="10"/>
  <c r="J20" i="10"/>
  <c r="I20" i="10"/>
  <c r="Y20" i="10" s="1"/>
  <c r="H20" i="10"/>
  <c r="G20" i="10"/>
  <c r="W20" i="10" s="1"/>
  <c r="F20" i="10"/>
  <c r="K19" i="10"/>
  <c r="AA19" i="10" s="1"/>
  <c r="J19" i="10"/>
  <c r="I19" i="10"/>
  <c r="H19" i="10"/>
  <c r="G19" i="10"/>
  <c r="F19" i="10"/>
  <c r="K18" i="10"/>
  <c r="J18" i="10"/>
  <c r="I18" i="10"/>
  <c r="H18" i="10"/>
  <c r="G18" i="10"/>
  <c r="W18" i="10" s="1"/>
  <c r="F18" i="10"/>
  <c r="K17" i="10"/>
  <c r="AA17" i="10" s="1"/>
  <c r="J17" i="10"/>
  <c r="I17" i="10"/>
  <c r="Y17" i="10" s="1"/>
  <c r="H17" i="10"/>
  <c r="G17" i="10"/>
  <c r="W17" i="10" s="1"/>
  <c r="F17" i="10"/>
  <c r="K16" i="10"/>
  <c r="J16" i="10"/>
  <c r="I16" i="10"/>
  <c r="H16" i="10"/>
  <c r="G16" i="10"/>
  <c r="F16" i="10"/>
  <c r="K15" i="10"/>
  <c r="J15" i="10"/>
  <c r="I15" i="10"/>
  <c r="Y15" i="10" s="1"/>
  <c r="H15" i="10"/>
  <c r="G15" i="10"/>
  <c r="W15" i="10" s="1"/>
  <c r="F15" i="10"/>
  <c r="K14" i="10"/>
  <c r="J14" i="10"/>
  <c r="I14" i="10"/>
  <c r="Y14" i="10" s="1"/>
  <c r="H14" i="10"/>
  <c r="G14" i="10"/>
  <c r="F14" i="10"/>
  <c r="K13" i="10"/>
  <c r="J13" i="10"/>
  <c r="I13" i="10"/>
  <c r="H13" i="10"/>
  <c r="G13" i="10"/>
  <c r="F13" i="10"/>
  <c r="K12" i="10"/>
  <c r="J12" i="10"/>
  <c r="I12" i="10"/>
  <c r="H12" i="10"/>
  <c r="G12" i="10"/>
  <c r="W12" i="10" s="1"/>
  <c r="F12" i="10"/>
  <c r="K11" i="10"/>
  <c r="AA11" i="10" s="1"/>
  <c r="J11" i="10"/>
  <c r="I11" i="10"/>
  <c r="H11" i="10"/>
  <c r="G11" i="10"/>
  <c r="F11" i="10"/>
  <c r="K10" i="10"/>
  <c r="J10" i="10"/>
  <c r="I10" i="10"/>
  <c r="H10" i="10"/>
  <c r="G10" i="10"/>
  <c r="F10" i="10"/>
  <c r="K9" i="10"/>
  <c r="J9" i="10"/>
  <c r="I9" i="10"/>
  <c r="Y9" i="10" s="1"/>
  <c r="H9" i="10"/>
  <c r="G9" i="10"/>
  <c r="W9" i="10" s="1"/>
  <c r="F9" i="10"/>
  <c r="K8" i="10"/>
  <c r="J8" i="10"/>
  <c r="I8" i="10"/>
  <c r="H8" i="10"/>
  <c r="G8" i="10"/>
  <c r="F8" i="10"/>
  <c r="K7" i="10"/>
  <c r="J7" i="10"/>
  <c r="I7" i="10"/>
  <c r="H7" i="10"/>
  <c r="G7" i="10"/>
  <c r="W7" i="10" s="1"/>
  <c r="F7" i="10"/>
  <c r="K6" i="10"/>
  <c r="AA6" i="10" s="1"/>
  <c r="J6" i="10"/>
  <c r="I6" i="10"/>
  <c r="Y6" i="10" s="1"/>
  <c r="H6" i="10"/>
  <c r="G6" i="10"/>
  <c r="F6" i="10"/>
  <c r="K5" i="10"/>
  <c r="J5" i="10"/>
  <c r="I5" i="10"/>
  <c r="H5" i="10"/>
  <c r="G5" i="10"/>
  <c r="F5" i="10"/>
  <c r="K4" i="10"/>
  <c r="J4" i="10"/>
  <c r="I4" i="10"/>
  <c r="Y4" i="10" s="1"/>
  <c r="H4" i="10"/>
  <c r="G4" i="10"/>
  <c r="W4" i="10" s="1"/>
  <c r="F4" i="10"/>
  <c r="V4" i="10" s="1"/>
  <c r="K3" i="10"/>
  <c r="AA3" i="10" s="1"/>
  <c r="J3" i="10"/>
  <c r="I3" i="10"/>
  <c r="H3" i="10"/>
  <c r="G3" i="10"/>
  <c r="F3" i="10"/>
  <c r="K2" i="10"/>
  <c r="J2" i="10"/>
  <c r="I2" i="10"/>
  <c r="Y2" i="10" s="1"/>
  <c r="H2" i="10"/>
  <c r="G2" i="10"/>
  <c r="AA4" i="10"/>
  <c r="D2" i="10"/>
  <c r="M32" i="10"/>
  <c r="F2" i="10"/>
  <c r="V2" i="10" s="1"/>
  <c r="AC32" i="10"/>
  <c r="AC2" i="10"/>
  <c r="D32" i="10"/>
  <c r="M31" i="10"/>
  <c r="D31" i="10"/>
  <c r="M30" i="10"/>
  <c r="D30" i="10"/>
  <c r="M29" i="10"/>
  <c r="D29" i="10"/>
  <c r="M28" i="10"/>
  <c r="D28" i="10"/>
  <c r="M27" i="10"/>
  <c r="D27" i="10"/>
  <c r="M26" i="10"/>
  <c r="D26" i="10"/>
  <c r="M25" i="10"/>
  <c r="D25" i="10"/>
  <c r="M24" i="10"/>
  <c r="AA24" i="10"/>
  <c r="D24" i="10"/>
  <c r="M23" i="10"/>
  <c r="D23" i="10"/>
  <c r="M22" i="10"/>
  <c r="D22" i="10"/>
  <c r="M21" i="10"/>
  <c r="D21" i="10"/>
  <c r="M20" i="10"/>
  <c r="D20" i="10"/>
  <c r="M19" i="10"/>
  <c r="D19" i="10"/>
  <c r="M18" i="10"/>
  <c r="AA18" i="10"/>
  <c r="D18" i="10"/>
  <c r="M17" i="10"/>
  <c r="D17" i="10"/>
  <c r="M16" i="10"/>
  <c r="AA16" i="10"/>
  <c r="D16" i="10"/>
  <c r="M15" i="10"/>
  <c r="D15" i="10"/>
  <c r="M14" i="10"/>
  <c r="AC14" i="10" s="1"/>
  <c r="AA14" i="10"/>
  <c r="D14" i="10"/>
  <c r="M13" i="10"/>
  <c r="Y13" i="10"/>
  <c r="D13" i="10"/>
  <c r="M12" i="10"/>
  <c r="D12" i="10"/>
  <c r="M11" i="10"/>
  <c r="Y11" i="10"/>
  <c r="D11" i="10"/>
  <c r="M10" i="10"/>
  <c r="AA10" i="10"/>
  <c r="D10" i="10"/>
  <c r="M9" i="10"/>
  <c r="AC9" i="10" s="1"/>
  <c r="D9" i="10"/>
  <c r="M8" i="10"/>
  <c r="AA8" i="10"/>
  <c r="D8" i="10"/>
  <c r="M7" i="10"/>
  <c r="Y7" i="10"/>
  <c r="D7" i="10"/>
  <c r="M6" i="10"/>
  <c r="AC6" i="10" s="1"/>
  <c r="D6" i="10"/>
  <c r="M5" i="10"/>
  <c r="Y5" i="10"/>
  <c r="D5" i="10"/>
  <c r="M4" i="10"/>
  <c r="D4" i="10"/>
  <c r="M3" i="10"/>
  <c r="Y3" i="10"/>
  <c r="W3" i="10"/>
  <c r="D3" i="10"/>
  <c r="M2" i="10"/>
  <c r="AA2" i="10"/>
  <c r="AA32" i="10"/>
  <c r="Y32" i="10"/>
  <c r="W32" i="10"/>
  <c r="U32" i="10"/>
  <c r="S32" i="10"/>
  <c r="AC31" i="10"/>
  <c r="AA31" i="10"/>
  <c r="Y31" i="10"/>
  <c r="W31" i="10"/>
  <c r="U31" i="10"/>
  <c r="S31" i="10"/>
  <c r="AC30" i="10"/>
  <c r="AA30" i="10"/>
  <c r="W30" i="10"/>
  <c r="U30" i="10"/>
  <c r="S30" i="10"/>
  <c r="AC29" i="10"/>
  <c r="AA29" i="10"/>
  <c r="Y29" i="10"/>
  <c r="W29" i="10"/>
  <c r="U29" i="10"/>
  <c r="S29" i="10"/>
  <c r="AC28" i="10"/>
  <c r="AA28" i="10"/>
  <c r="Y28" i="10"/>
  <c r="W28" i="10"/>
  <c r="U28" i="10"/>
  <c r="S28" i="10"/>
  <c r="AC27" i="10"/>
  <c r="Y27" i="10"/>
  <c r="W27" i="10"/>
  <c r="U27" i="10"/>
  <c r="S27" i="10"/>
  <c r="AC26" i="10"/>
  <c r="AA26" i="10"/>
  <c r="Y26" i="10"/>
  <c r="W26" i="10"/>
  <c r="U26" i="10"/>
  <c r="S26" i="10"/>
  <c r="AC25" i="10"/>
  <c r="AA25" i="10"/>
  <c r="Y25" i="10"/>
  <c r="U25" i="10"/>
  <c r="S25" i="10"/>
  <c r="AC24" i="10"/>
  <c r="Y24" i="10"/>
  <c r="W24" i="10"/>
  <c r="U24" i="10"/>
  <c r="S24" i="10"/>
  <c r="AC23" i="10"/>
  <c r="AA23" i="10"/>
  <c r="Y23" i="10"/>
  <c r="U23" i="10"/>
  <c r="S23" i="10"/>
  <c r="AC22" i="10"/>
  <c r="W22" i="10"/>
  <c r="U22" i="10"/>
  <c r="S22" i="10"/>
  <c r="AC21" i="10"/>
  <c r="AA21" i="10"/>
  <c r="Y21" i="10"/>
  <c r="W21" i="10"/>
  <c r="U21" i="10"/>
  <c r="S21" i="10"/>
  <c r="AC20" i="10"/>
  <c r="AA20" i="10"/>
  <c r="U20" i="10"/>
  <c r="S20" i="10"/>
  <c r="AC19" i="10"/>
  <c r="Y19" i="10"/>
  <c r="W19" i="10"/>
  <c r="U19" i="10"/>
  <c r="S19" i="10"/>
  <c r="AC18" i="10"/>
  <c r="Y18" i="10"/>
  <c r="U18" i="10"/>
  <c r="S18" i="10"/>
  <c r="AC17" i="10"/>
  <c r="U17" i="10"/>
  <c r="S17" i="10"/>
  <c r="AC16" i="10"/>
  <c r="Y16" i="10"/>
  <c r="W16" i="10"/>
  <c r="U16" i="10"/>
  <c r="S16" i="10"/>
  <c r="AC15" i="10"/>
  <c r="AA15" i="10"/>
  <c r="U15" i="10"/>
  <c r="S15" i="10"/>
  <c r="W14" i="10"/>
  <c r="U14" i="10"/>
  <c r="S14" i="10"/>
  <c r="AC13" i="10"/>
  <c r="AA13" i="10"/>
  <c r="W13" i="10"/>
  <c r="U13" i="10"/>
  <c r="S13" i="10"/>
  <c r="AC12" i="10"/>
  <c r="AA12" i="10"/>
  <c r="Y12" i="10"/>
  <c r="U12" i="10"/>
  <c r="S12" i="10"/>
  <c r="AC11" i="10"/>
  <c r="W11" i="10"/>
  <c r="U11" i="10"/>
  <c r="S11" i="10"/>
  <c r="AC10" i="10"/>
  <c r="Y10" i="10"/>
  <c r="W10" i="10"/>
  <c r="U10" i="10"/>
  <c r="S10" i="10"/>
  <c r="AA9" i="10"/>
  <c r="U9" i="10"/>
  <c r="S9" i="10"/>
  <c r="AC8" i="10"/>
  <c r="Y8" i="10"/>
  <c r="W8" i="10"/>
  <c r="U8" i="10"/>
  <c r="S8" i="10"/>
  <c r="AC7" i="10"/>
  <c r="AA7" i="10"/>
  <c r="U7" i="10"/>
  <c r="S7" i="10"/>
  <c r="W6" i="10"/>
  <c r="U6" i="10"/>
  <c r="S6" i="10"/>
  <c r="AC5" i="10"/>
  <c r="AA5" i="10"/>
  <c r="W5" i="10"/>
  <c r="U5" i="10"/>
  <c r="S5" i="10"/>
  <c r="AC4" i="10"/>
  <c r="U4" i="10"/>
  <c r="S4" i="10"/>
  <c r="AC3" i="10"/>
  <c r="U3" i="10"/>
  <c r="S3" i="10"/>
  <c r="W2" i="10"/>
  <c r="S2" i="10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2" i="6"/>
  <c r="H2" i="6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R2" i="12"/>
  <c r="A1" i="12"/>
  <c r="D29" i="12" s="1"/>
  <c r="E39" i="12" s="1"/>
  <c r="F9" i="12" s="1"/>
  <c r="F20" i="6"/>
  <c r="D3" i="12" l="1"/>
  <c r="E13" i="12" s="1"/>
  <c r="F23" i="12" s="1"/>
  <c r="D9" i="12"/>
  <c r="E19" i="12" s="1"/>
  <c r="F29" i="12" s="1"/>
  <c r="D17" i="12"/>
  <c r="E27" i="12" s="1"/>
  <c r="F37" i="12" s="1"/>
  <c r="D2" i="12"/>
  <c r="E12" i="12" s="1"/>
  <c r="F22" i="12" s="1"/>
  <c r="R1" i="12"/>
  <c r="D4" i="12"/>
  <c r="E14" i="12" s="1"/>
  <c r="F24" i="12" s="1"/>
  <c r="D10" i="12"/>
  <c r="E20" i="12" s="1"/>
  <c r="F30" i="12" s="1"/>
  <c r="D16" i="12"/>
  <c r="E26" i="12" s="1"/>
  <c r="F36" i="12" s="1"/>
  <c r="D20" i="12"/>
  <c r="E30" i="12" s="1"/>
  <c r="F40" i="12" s="1"/>
  <c r="D23" i="12"/>
  <c r="E33" i="12" s="1"/>
  <c r="F3" i="12" s="1"/>
  <c r="D38" i="12"/>
  <c r="E8" i="12" s="1"/>
  <c r="F18" i="12" s="1"/>
  <c r="D30" i="12"/>
  <c r="E40" i="12" s="1"/>
  <c r="F10" i="12" s="1"/>
  <c r="D22" i="12"/>
  <c r="E32" i="12" s="1"/>
  <c r="F2" i="12" s="1"/>
  <c r="D37" i="12"/>
  <c r="E7" i="12" s="1"/>
  <c r="F17" i="12" s="1"/>
  <c r="D35" i="12"/>
  <c r="E5" i="12" s="1"/>
  <c r="F15" i="12" s="1"/>
  <c r="D27" i="12"/>
  <c r="E37" i="12" s="1"/>
  <c r="F7" i="12" s="1"/>
  <c r="D34" i="12"/>
  <c r="E4" i="12" s="1"/>
  <c r="F14" i="12" s="1"/>
  <c r="D26" i="12"/>
  <c r="E36" i="12" s="1"/>
  <c r="F6" i="12" s="1"/>
  <c r="D18" i="12"/>
  <c r="E28" i="12" s="1"/>
  <c r="F38" i="12" s="1"/>
  <c r="D41" i="12"/>
  <c r="E11" i="12" s="1"/>
  <c r="F21" i="12" s="1"/>
  <c r="D33" i="12"/>
  <c r="E3" i="12" s="1"/>
  <c r="F13" i="12" s="1"/>
  <c r="D40" i="12"/>
  <c r="E10" i="12" s="1"/>
  <c r="F20" i="12" s="1"/>
  <c r="D32" i="12"/>
  <c r="E2" i="12" s="1"/>
  <c r="F12" i="12" s="1"/>
  <c r="D5" i="12"/>
  <c r="E15" i="12" s="1"/>
  <c r="F25" i="12" s="1"/>
  <c r="D11" i="12"/>
  <c r="E21" i="12" s="1"/>
  <c r="F31" i="12" s="1"/>
  <c r="D24" i="12"/>
  <c r="E34" i="12" s="1"/>
  <c r="F4" i="12" s="1"/>
  <c r="D25" i="12"/>
  <c r="E35" i="12" s="1"/>
  <c r="F5" i="12" s="1"/>
  <c r="D28" i="12"/>
  <c r="E38" i="12" s="1"/>
  <c r="F8" i="12" s="1"/>
  <c r="D6" i="12"/>
  <c r="E16" i="12" s="1"/>
  <c r="F26" i="12" s="1"/>
  <c r="D12" i="12"/>
  <c r="E22" i="12" s="1"/>
  <c r="F32" i="12" s="1"/>
  <c r="D15" i="12"/>
  <c r="E25" i="12" s="1"/>
  <c r="F35" i="12" s="1"/>
  <c r="D7" i="12"/>
  <c r="E17" i="12" s="1"/>
  <c r="F27" i="12" s="1"/>
  <c r="D13" i="12"/>
  <c r="E23" i="12" s="1"/>
  <c r="F33" i="12" s="1"/>
  <c r="D14" i="12"/>
  <c r="E24" i="12" s="1"/>
  <c r="F34" i="12" s="1"/>
  <c r="D21" i="12"/>
  <c r="E31" i="12" s="1"/>
  <c r="F41" i="12" s="1"/>
  <c r="D36" i="12"/>
  <c r="E6" i="12" s="1"/>
  <c r="F16" i="12" s="1"/>
  <c r="D8" i="12"/>
  <c r="E18" i="12" s="1"/>
  <c r="F28" i="12" s="1"/>
  <c r="D31" i="12"/>
  <c r="E41" i="12" s="1"/>
  <c r="F11" i="12" s="1"/>
  <c r="D19" i="12"/>
  <c r="E29" i="12" s="1"/>
  <c r="F39" i="12" s="1"/>
  <c r="D39" i="12"/>
  <c r="E9" i="12" s="1"/>
  <c r="F19" i="12" s="1"/>
  <c r="Z32" i="10" l="1"/>
  <c r="X32" i="10"/>
  <c r="V32" i="10"/>
  <c r="Z31" i="10"/>
  <c r="X31" i="10"/>
  <c r="V31" i="10"/>
  <c r="Z30" i="10"/>
  <c r="X30" i="10"/>
  <c r="V30" i="10"/>
  <c r="Z29" i="10"/>
  <c r="X29" i="10"/>
  <c r="V29" i="10"/>
  <c r="Z28" i="10"/>
  <c r="X28" i="10"/>
  <c r="V28" i="10"/>
  <c r="Z27" i="10"/>
  <c r="X27" i="10"/>
  <c r="V27" i="10"/>
  <c r="Z26" i="10"/>
  <c r="X26" i="10"/>
  <c r="V26" i="10"/>
  <c r="Z25" i="10"/>
  <c r="X25" i="10"/>
  <c r="V25" i="10"/>
  <c r="Z24" i="10"/>
  <c r="X24" i="10"/>
  <c r="V24" i="10"/>
  <c r="Z23" i="10"/>
  <c r="X23" i="10"/>
  <c r="V23" i="10"/>
  <c r="Z22" i="10"/>
  <c r="X22" i="10"/>
  <c r="V22" i="10"/>
  <c r="Z21" i="10"/>
  <c r="X21" i="10"/>
  <c r="V21" i="10"/>
  <c r="Z20" i="10"/>
  <c r="X20" i="10"/>
  <c r="V20" i="10"/>
  <c r="Z19" i="10"/>
  <c r="X19" i="10"/>
  <c r="V19" i="10"/>
  <c r="Z18" i="10"/>
  <c r="X18" i="10"/>
  <c r="V18" i="10"/>
  <c r="Z17" i="10"/>
  <c r="X17" i="10"/>
  <c r="V17" i="10"/>
  <c r="Z16" i="10"/>
  <c r="X16" i="10"/>
  <c r="V16" i="10"/>
  <c r="Z15" i="10"/>
  <c r="X15" i="10"/>
  <c r="V15" i="10"/>
  <c r="Z14" i="10"/>
  <c r="X14" i="10"/>
  <c r="V14" i="10"/>
  <c r="Z13" i="10"/>
  <c r="X13" i="10"/>
  <c r="V13" i="10"/>
  <c r="Z12" i="10"/>
  <c r="X12" i="10"/>
  <c r="V12" i="10"/>
  <c r="Z11" i="10"/>
  <c r="X11" i="10"/>
  <c r="V11" i="10"/>
  <c r="Z10" i="10"/>
  <c r="X10" i="10"/>
  <c r="V10" i="10"/>
  <c r="Z9" i="10"/>
  <c r="X9" i="10"/>
  <c r="V9" i="10"/>
  <c r="Z8" i="10"/>
  <c r="X8" i="10"/>
  <c r="V8" i="10"/>
  <c r="Z7" i="10"/>
  <c r="X7" i="10"/>
  <c r="V7" i="10"/>
  <c r="Z6" i="10"/>
  <c r="X6" i="10"/>
  <c r="V6" i="10"/>
  <c r="Z5" i="10"/>
  <c r="X5" i="10"/>
  <c r="V5" i="10"/>
  <c r="Z4" i="10"/>
  <c r="X4" i="10"/>
  <c r="Z3" i="10"/>
  <c r="X3" i="10"/>
  <c r="V3" i="10"/>
  <c r="Z2" i="10"/>
  <c r="X2" i="10"/>
  <c r="E2" i="10"/>
  <c r="U2" i="10" s="1"/>
  <c r="T2" i="10"/>
  <c r="N3" i="10"/>
  <c r="N4" i="10" s="1"/>
  <c r="N5" i="10" s="1"/>
  <c r="R32" i="10"/>
  <c r="Q32" i="10"/>
  <c r="R31" i="10"/>
  <c r="Q31" i="10"/>
  <c r="R30" i="10"/>
  <c r="Q30" i="10"/>
  <c r="R29" i="10"/>
  <c r="Q29" i="10"/>
  <c r="R28" i="10"/>
  <c r="Q28" i="10"/>
  <c r="R27" i="10"/>
  <c r="Q27" i="10"/>
  <c r="R26" i="10"/>
  <c r="Q26" i="10"/>
  <c r="R25" i="10"/>
  <c r="Q25" i="10"/>
  <c r="R24" i="10"/>
  <c r="Q24" i="10"/>
  <c r="R23" i="10"/>
  <c r="Q23" i="10"/>
  <c r="R22" i="10"/>
  <c r="Q22" i="10"/>
  <c r="R21" i="10"/>
  <c r="Q21" i="10"/>
  <c r="R20" i="10"/>
  <c r="Q20" i="10"/>
  <c r="R19" i="10"/>
  <c r="Q19" i="10"/>
  <c r="R18" i="10"/>
  <c r="Q18" i="10"/>
  <c r="R17" i="10"/>
  <c r="Q17" i="10"/>
  <c r="R16" i="10"/>
  <c r="Q16" i="10"/>
  <c r="R15" i="10"/>
  <c r="Q15" i="10"/>
  <c r="R14" i="10"/>
  <c r="Q14" i="10"/>
  <c r="R13" i="10"/>
  <c r="Q13" i="10"/>
  <c r="R12" i="10"/>
  <c r="Q12" i="10"/>
  <c r="R11" i="10"/>
  <c r="Q11" i="10"/>
  <c r="R10" i="10"/>
  <c r="Q10" i="10"/>
  <c r="R9" i="10"/>
  <c r="Q9" i="10"/>
  <c r="R8" i="10"/>
  <c r="Q8" i="10"/>
  <c r="R7" i="10"/>
  <c r="Q7" i="10"/>
  <c r="R6" i="10"/>
  <c r="Q6" i="10"/>
  <c r="R5" i="10"/>
  <c r="Q5" i="10"/>
  <c r="R4" i="10"/>
  <c r="Q4" i="10"/>
  <c r="R3" i="10"/>
  <c r="Q3" i="10"/>
  <c r="R2" i="10"/>
  <c r="Q2" i="10"/>
  <c r="AC1" i="10"/>
  <c r="AB1" i="10"/>
  <c r="AA1" i="10"/>
  <c r="Z1" i="10"/>
  <c r="Y1" i="10"/>
  <c r="X1" i="10"/>
  <c r="W1" i="10"/>
  <c r="V1" i="10"/>
  <c r="U1" i="10"/>
  <c r="T1" i="10"/>
  <c r="S1" i="10"/>
  <c r="R1" i="10"/>
  <c r="A1" i="10"/>
  <c r="F21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D2" i="6"/>
  <c r="A1" i="6"/>
  <c r="G7" i="6"/>
  <c r="G8" i="6"/>
  <c r="G15" i="6"/>
  <c r="G16" i="6"/>
  <c r="G23" i="6"/>
  <c r="G24" i="6"/>
  <c r="W24" i="6" s="1"/>
  <c r="G31" i="6"/>
  <c r="G32" i="6"/>
  <c r="G39" i="6"/>
  <c r="G40" i="6"/>
  <c r="C2" i="6"/>
  <c r="Y2" i="6" s="1"/>
  <c r="C4" i="6"/>
  <c r="M4" i="6" s="1"/>
  <c r="C5" i="6"/>
  <c r="K27" i="6" s="1"/>
  <c r="AA27" i="6" s="1"/>
  <c r="C6" i="6"/>
  <c r="M6" i="6" s="1"/>
  <c r="C7" i="6"/>
  <c r="M7" i="6" s="1"/>
  <c r="C8" i="6"/>
  <c r="K30" i="6" s="1"/>
  <c r="AA30" i="6" s="1"/>
  <c r="C9" i="6"/>
  <c r="J31" i="6" s="1"/>
  <c r="C10" i="6"/>
  <c r="K32" i="6" s="1"/>
  <c r="AA32" i="6" s="1"/>
  <c r="C11" i="6"/>
  <c r="C12" i="6"/>
  <c r="K34" i="6" s="1"/>
  <c r="AA34" i="6" s="1"/>
  <c r="C13" i="6"/>
  <c r="M13" i="6" s="1"/>
  <c r="C14" i="6"/>
  <c r="M14" i="6" s="1"/>
  <c r="C15" i="6"/>
  <c r="J37" i="6" s="1"/>
  <c r="C16" i="6"/>
  <c r="Y16" i="6" s="1"/>
  <c r="C17" i="6"/>
  <c r="M17" i="6" s="1"/>
  <c r="C18" i="6"/>
  <c r="G18" i="6" s="1"/>
  <c r="W18" i="6" s="1"/>
  <c r="C19" i="6"/>
  <c r="C20" i="6"/>
  <c r="C21" i="6"/>
  <c r="C22" i="6"/>
  <c r="M22" i="6" s="1"/>
  <c r="C23" i="6"/>
  <c r="M23" i="6" s="1"/>
  <c r="C24" i="6"/>
  <c r="M24" i="6" s="1"/>
  <c r="C25" i="6"/>
  <c r="J7" i="6" s="1"/>
  <c r="C26" i="6"/>
  <c r="J8" i="6" s="1"/>
  <c r="C27" i="6"/>
  <c r="C28" i="6"/>
  <c r="M28" i="6" s="1"/>
  <c r="C29" i="6"/>
  <c r="C30" i="6"/>
  <c r="C31" i="6"/>
  <c r="J13" i="6" s="1"/>
  <c r="C32" i="6"/>
  <c r="C33" i="6"/>
  <c r="K15" i="6" s="1"/>
  <c r="AA15" i="6" s="1"/>
  <c r="C34" i="6"/>
  <c r="J16" i="6" s="1"/>
  <c r="C35" i="6"/>
  <c r="C36" i="6"/>
  <c r="M36" i="6" s="1"/>
  <c r="C37" i="6"/>
  <c r="M37" i="6" s="1"/>
  <c r="C38" i="6"/>
  <c r="M38" i="6" s="1"/>
  <c r="C39" i="6"/>
  <c r="Y39" i="6" s="1"/>
  <c r="C40" i="6"/>
  <c r="K22" i="6" s="1"/>
  <c r="AA22" i="6" s="1"/>
  <c r="C41" i="6"/>
  <c r="G41" i="6" s="1"/>
  <c r="J26" i="6"/>
  <c r="M5" i="6"/>
  <c r="M11" i="6"/>
  <c r="M19" i="6"/>
  <c r="M20" i="6"/>
  <c r="M21" i="6"/>
  <c r="M27" i="6"/>
  <c r="M29" i="6"/>
  <c r="M30" i="6"/>
  <c r="M35" i="6"/>
  <c r="J27" i="6"/>
  <c r="J33" i="6"/>
  <c r="K33" i="6"/>
  <c r="J34" i="6"/>
  <c r="J35" i="6"/>
  <c r="K35" i="6"/>
  <c r="AA35" i="6" s="1"/>
  <c r="J36" i="6"/>
  <c r="K36" i="6"/>
  <c r="AA36" i="6" s="1"/>
  <c r="J41" i="6"/>
  <c r="K41" i="6"/>
  <c r="AA41" i="6" s="1"/>
  <c r="J3" i="6"/>
  <c r="K3" i="6"/>
  <c r="AA3" i="6" s="1"/>
  <c r="J9" i="6"/>
  <c r="K9" i="6"/>
  <c r="AA9" i="6" s="1"/>
  <c r="J10" i="6"/>
  <c r="K10" i="6"/>
  <c r="AA10" i="6" s="1"/>
  <c r="J11" i="6"/>
  <c r="K11" i="6"/>
  <c r="AA11" i="6" s="1"/>
  <c r="J12" i="6"/>
  <c r="K12" i="6"/>
  <c r="AA12" i="6" s="1"/>
  <c r="J17" i="6"/>
  <c r="K17" i="6"/>
  <c r="AA17" i="6" s="1"/>
  <c r="J18" i="6"/>
  <c r="K18" i="6"/>
  <c r="AA18" i="6" s="1"/>
  <c r="J19" i="6"/>
  <c r="K19" i="6"/>
  <c r="AA19" i="6" s="1"/>
  <c r="K2" i="6"/>
  <c r="AA2" i="6" s="1"/>
  <c r="J2" i="6"/>
  <c r="O3" i="6"/>
  <c r="O4" i="6" s="1"/>
  <c r="O5" i="6" s="1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U1" i="6"/>
  <c r="V1" i="6"/>
  <c r="W1" i="6"/>
  <c r="X1" i="6"/>
  <c r="Y1" i="6"/>
  <c r="Z1" i="6"/>
  <c r="AA1" i="6"/>
  <c r="AB1" i="6"/>
  <c r="AC1" i="6"/>
  <c r="AA33" i="6"/>
  <c r="N6" i="10" l="1"/>
  <c r="C5" i="10"/>
  <c r="E5" i="10" s="1"/>
  <c r="T6" i="10"/>
  <c r="C4" i="10"/>
  <c r="E4" i="10" s="1"/>
  <c r="T5" i="10"/>
  <c r="C3" i="10"/>
  <c r="E3" i="10" s="1"/>
  <c r="T4" i="10"/>
  <c r="T3" i="10"/>
  <c r="Q1" i="10"/>
  <c r="Y41" i="6"/>
  <c r="G38" i="6"/>
  <c r="G30" i="6"/>
  <c r="G22" i="6"/>
  <c r="G14" i="6"/>
  <c r="G6" i="6"/>
  <c r="Y31" i="6"/>
  <c r="Y23" i="6"/>
  <c r="Y7" i="6"/>
  <c r="Y32" i="6"/>
  <c r="G37" i="6"/>
  <c r="W37" i="6" s="1"/>
  <c r="G29" i="6"/>
  <c r="W29" i="6" s="1"/>
  <c r="G21" i="6"/>
  <c r="W21" i="6" s="1"/>
  <c r="G13" i="6"/>
  <c r="W13" i="6" s="1"/>
  <c r="G5" i="6"/>
  <c r="W5" i="6" s="1"/>
  <c r="Y14" i="6"/>
  <c r="Y33" i="6"/>
  <c r="Y40" i="6"/>
  <c r="G36" i="6"/>
  <c r="W36" i="6" s="1"/>
  <c r="G28" i="6"/>
  <c r="W28" i="6" s="1"/>
  <c r="G20" i="6"/>
  <c r="W20" i="6" s="1"/>
  <c r="G12" i="6"/>
  <c r="W12" i="6" s="1"/>
  <c r="G4" i="6"/>
  <c r="W4" i="6" s="1"/>
  <c r="Y17" i="6"/>
  <c r="Y24" i="6"/>
  <c r="G35" i="6"/>
  <c r="W35" i="6" s="1"/>
  <c r="G27" i="6"/>
  <c r="W27" i="6" s="1"/>
  <c r="G19" i="6"/>
  <c r="W19" i="6" s="1"/>
  <c r="G11" i="6"/>
  <c r="W11" i="6" s="1"/>
  <c r="Y4" i="6"/>
  <c r="Y25" i="6"/>
  <c r="G2" i="6"/>
  <c r="W2" i="6" s="1"/>
  <c r="G34" i="6"/>
  <c r="W34" i="6" s="1"/>
  <c r="G26" i="6"/>
  <c r="W26" i="6" s="1"/>
  <c r="G10" i="6"/>
  <c r="Y9" i="6"/>
  <c r="Y8" i="6"/>
  <c r="Y30" i="6"/>
  <c r="G33" i="6"/>
  <c r="G25" i="6"/>
  <c r="G17" i="6"/>
  <c r="G9" i="6"/>
  <c r="Y26" i="6"/>
  <c r="M33" i="6"/>
  <c r="J15" i="6"/>
  <c r="M32" i="6"/>
  <c r="M12" i="6"/>
  <c r="J30" i="6"/>
  <c r="K24" i="6"/>
  <c r="AA24" i="6" s="1"/>
  <c r="J24" i="6"/>
  <c r="E2" i="6"/>
  <c r="M2" i="6"/>
  <c r="W9" i="6"/>
  <c r="W31" i="6"/>
  <c r="K21" i="6"/>
  <c r="AA21" i="6" s="1"/>
  <c r="K6" i="6"/>
  <c r="AA6" i="6" s="1"/>
  <c r="W22" i="6"/>
  <c r="C3" i="6"/>
  <c r="J22" i="6"/>
  <c r="W6" i="6"/>
  <c r="W7" i="6"/>
  <c r="Y36" i="6"/>
  <c r="Y20" i="6"/>
  <c r="W30" i="6"/>
  <c r="W15" i="6"/>
  <c r="J21" i="6"/>
  <c r="K5" i="6"/>
  <c r="AA5" i="6" s="1"/>
  <c r="J29" i="6"/>
  <c r="M40" i="6"/>
  <c r="Y11" i="6"/>
  <c r="Y35" i="6"/>
  <c r="Y19" i="6"/>
  <c r="K20" i="6"/>
  <c r="AA20" i="6" s="1"/>
  <c r="J5" i="6"/>
  <c r="K28" i="6"/>
  <c r="AA28" i="6" s="1"/>
  <c r="M39" i="6"/>
  <c r="M16" i="6"/>
  <c r="W39" i="6"/>
  <c r="W14" i="6"/>
  <c r="J20" i="6"/>
  <c r="K14" i="6"/>
  <c r="AA14" i="6" s="1"/>
  <c r="K4" i="6"/>
  <c r="AA4" i="6" s="1"/>
  <c r="K38" i="6"/>
  <c r="AA38" i="6" s="1"/>
  <c r="J28" i="6"/>
  <c r="M15" i="6"/>
  <c r="J6" i="6"/>
  <c r="K29" i="6"/>
  <c r="AA29" i="6" s="1"/>
  <c r="M31" i="6"/>
  <c r="Y10" i="6"/>
  <c r="Y34" i="6"/>
  <c r="Y28" i="6"/>
  <c r="Y18" i="6"/>
  <c r="J14" i="6"/>
  <c r="J4" i="6"/>
  <c r="J38" i="6"/>
  <c r="M8" i="6"/>
  <c r="Y12" i="6"/>
  <c r="W38" i="6"/>
  <c r="W23" i="6"/>
  <c r="K13" i="6"/>
  <c r="AA13" i="6" s="1"/>
  <c r="K37" i="6"/>
  <c r="AA37" i="6" s="1"/>
  <c r="Y27" i="6"/>
  <c r="W32" i="6"/>
  <c r="Y38" i="6"/>
  <c r="M25" i="6"/>
  <c r="K40" i="6"/>
  <c r="AA40" i="6" s="1"/>
  <c r="W40" i="6"/>
  <c r="Y5" i="6"/>
  <c r="Y22" i="6"/>
  <c r="J39" i="6"/>
  <c r="K7" i="6"/>
  <c r="AA7" i="6" s="1"/>
  <c r="W8" i="6"/>
  <c r="W16" i="6"/>
  <c r="M18" i="6"/>
  <c r="M10" i="6"/>
  <c r="M9" i="6"/>
  <c r="Y37" i="6"/>
  <c r="Y29" i="6"/>
  <c r="Y21" i="6"/>
  <c r="K23" i="6"/>
  <c r="AA23" i="6" s="1"/>
  <c r="K39" i="6"/>
  <c r="AA39" i="6" s="1"/>
  <c r="K31" i="6"/>
  <c r="AA31" i="6" s="1"/>
  <c r="J23" i="6"/>
  <c r="J32" i="6"/>
  <c r="K26" i="6"/>
  <c r="AA26" i="6" s="1"/>
  <c r="J40" i="6"/>
  <c r="M34" i="6"/>
  <c r="W41" i="6"/>
  <c r="W33" i="6"/>
  <c r="W25" i="6"/>
  <c r="W17" i="6"/>
  <c r="Y6" i="6"/>
  <c r="Y13" i="6"/>
  <c r="K16" i="6"/>
  <c r="AA16" i="6" s="1"/>
  <c r="K8" i="6"/>
  <c r="AA8" i="6" s="1"/>
  <c r="M26" i="6"/>
  <c r="M41" i="6"/>
  <c r="U2" i="6"/>
  <c r="P9" i="6"/>
  <c r="P8" i="6"/>
  <c r="L24" i="6"/>
  <c r="AB24" i="6" s="1"/>
  <c r="L4" i="6"/>
  <c r="AB4" i="6" s="1"/>
  <c r="L6" i="6"/>
  <c r="AB6" i="6" s="1"/>
  <c r="L7" i="6"/>
  <c r="AB7" i="6" s="1"/>
  <c r="L8" i="6"/>
  <c r="AB8" i="6" s="1"/>
  <c r="L9" i="6"/>
  <c r="AB9" i="6" s="1"/>
  <c r="L10" i="6"/>
  <c r="AB10" i="6" s="1"/>
  <c r="L11" i="6"/>
  <c r="AB11" i="6" s="1"/>
  <c r="L12" i="6"/>
  <c r="AB12" i="6" s="1"/>
  <c r="L14" i="6"/>
  <c r="AB14" i="6" s="1"/>
  <c r="L15" i="6"/>
  <c r="AB15" i="6" s="1"/>
  <c r="L16" i="6"/>
  <c r="AB16" i="6" s="1"/>
  <c r="L17" i="6"/>
  <c r="AB17" i="6" s="1"/>
  <c r="L18" i="6"/>
  <c r="AB18" i="6" s="1"/>
  <c r="L22" i="6"/>
  <c r="AB22" i="6" s="1"/>
  <c r="S23" i="6"/>
  <c r="L30" i="6"/>
  <c r="AB30" i="6" s="1"/>
  <c r="L31" i="6"/>
  <c r="AB31" i="6" s="1"/>
  <c r="L32" i="6"/>
  <c r="AB32" i="6" s="1"/>
  <c r="L33" i="6"/>
  <c r="AB33" i="6" s="1"/>
  <c r="L34" i="6"/>
  <c r="AB34" i="6" s="1"/>
  <c r="L38" i="6"/>
  <c r="AB38" i="6" s="1"/>
  <c r="L39" i="6"/>
  <c r="AB39" i="6" s="1"/>
  <c r="S4" i="6"/>
  <c r="S8" i="6"/>
  <c r="S9" i="6"/>
  <c r="S11" i="6"/>
  <c r="S12" i="6"/>
  <c r="S13" i="6"/>
  <c r="S16" i="6"/>
  <c r="S22" i="6"/>
  <c r="S27" i="6"/>
  <c r="S24" i="6"/>
  <c r="S32" i="6"/>
  <c r="S18" i="6"/>
  <c r="S10" i="6"/>
  <c r="S40" i="6"/>
  <c r="S2" i="6"/>
  <c r="S26" i="6"/>
  <c r="S41" i="6"/>
  <c r="S25" i="6"/>
  <c r="S17" i="6"/>
  <c r="S34" i="6"/>
  <c r="S33" i="6"/>
  <c r="S1" i="6"/>
  <c r="Q18" i="6"/>
  <c r="R18" i="6"/>
  <c r="Q7" i="6"/>
  <c r="R7" i="6"/>
  <c r="Q12" i="6"/>
  <c r="R12" i="6"/>
  <c r="Q35" i="6"/>
  <c r="R35" i="6"/>
  <c r="Q41" i="6"/>
  <c r="R41" i="6"/>
  <c r="Q22" i="6"/>
  <c r="R22" i="6"/>
  <c r="Q11" i="6"/>
  <c r="R11" i="6"/>
  <c r="Q8" i="6"/>
  <c r="R8" i="6"/>
  <c r="Q31" i="6"/>
  <c r="R31" i="6"/>
  <c r="Q25" i="6"/>
  <c r="R25" i="6"/>
  <c r="Q36" i="6"/>
  <c r="R36" i="6"/>
  <c r="Q24" i="6"/>
  <c r="R24" i="6"/>
  <c r="Q9" i="6"/>
  <c r="R9" i="6"/>
  <c r="Q6" i="6"/>
  <c r="R6" i="6"/>
  <c r="Q21" i="6"/>
  <c r="R21" i="6"/>
  <c r="Q32" i="6"/>
  <c r="R32" i="6"/>
  <c r="Q28" i="6"/>
  <c r="R28" i="6"/>
  <c r="Q13" i="6"/>
  <c r="R13" i="6"/>
  <c r="Q17" i="6"/>
  <c r="R17" i="6"/>
  <c r="Q14" i="6"/>
  <c r="R14" i="6"/>
  <c r="Q34" i="6"/>
  <c r="R34" i="6"/>
  <c r="Q23" i="6"/>
  <c r="R23" i="6"/>
  <c r="Q4" i="6"/>
  <c r="R4" i="6"/>
  <c r="Q19" i="6"/>
  <c r="R19" i="6"/>
  <c r="Q26" i="6"/>
  <c r="R26" i="6"/>
  <c r="Q38" i="6"/>
  <c r="R38" i="6"/>
  <c r="Q27" i="6"/>
  <c r="R27" i="6"/>
  <c r="Q3" i="6"/>
  <c r="R3" i="6"/>
  <c r="Q15" i="6"/>
  <c r="R15" i="6"/>
  <c r="Q5" i="6"/>
  <c r="R5" i="6"/>
  <c r="Q20" i="6"/>
  <c r="R20" i="6"/>
  <c r="Q40" i="6"/>
  <c r="R40" i="6"/>
  <c r="Q29" i="6"/>
  <c r="R29" i="6"/>
  <c r="Q10" i="6"/>
  <c r="R10" i="6"/>
  <c r="Q2" i="6"/>
  <c r="R2" i="6"/>
  <c r="Q16" i="6"/>
  <c r="R16" i="6"/>
  <c r="Q39" i="6"/>
  <c r="R39" i="6"/>
  <c r="Q33" i="6"/>
  <c r="R33" i="6"/>
  <c r="Q30" i="6"/>
  <c r="R30" i="6"/>
  <c r="Q37" i="6"/>
  <c r="R37" i="6"/>
  <c r="R1" i="6"/>
  <c r="T1" i="6"/>
  <c r="Q1" i="6"/>
  <c r="N7" i="10" l="1"/>
  <c r="C6" i="10"/>
  <c r="E6" i="10" s="1"/>
  <c r="L4" i="10"/>
  <c r="AB4" i="10" s="1"/>
  <c r="L5" i="10"/>
  <c r="AB5" i="10" s="1"/>
  <c r="L3" i="10"/>
  <c r="AB3" i="10" s="1"/>
  <c r="L6" i="10"/>
  <c r="AB6" i="10" s="1"/>
  <c r="L2" i="10"/>
  <c r="AB2" i="10" s="1"/>
  <c r="Y3" i="6"/>
  <c r="X3" i="6"/>
  <c r="G3" i="6"/>
  <c r="W3" i="6" s="1"/>
  <c r="V3" i="6"/>
  <c r="Y15" i="6"/>
  <c r="M3" i="6"/>
  <c r="W10" i="6"/>
  <c r="J25" i="6"/>
  <c r="Z25" i="6" s="1"/>
  <c r="K25" i="6"/>
  <c r="AA25" i="6" s="1"/>
  <c r="L3" i="6"/>
  <c r="AB3" i="6" s="1"/>
  <c r="S3" i="6"/>
  <c r="S7" i="6"/>
  <c r="L23" i="6"/>
  <c r="AB23" i="6" s="1"/>
  <c r="S15" i="6"/>
  <c r="S14" i="6"/>
  <c r="S31" i="6"/>
  <c r="S39" i="6"/>
  <c r="S38" i="6"/>
  <c r="V40" i="6"/>
  <c r="E37" i="6"/>
  <c r="U37" i="6" s="1"/>
  <c r="D37" i="6"/>
  <c r="Z8" i="6"/>
  <c r="X35" i="6"/>
  <c r="D29" i="6"/>
  <c r="V32" i="6"/>
  <c r="Z40" i="6"/>
  <c r="E29" i="6"/>
  <c r="U29" i="6" s="1"/>
  <c r="X27" i="6"/>
  <c r="E21" i="6"/>
  <c r="U21" i="6" s="1"/>
  <c r="V24" i="6"/>
  <c r="D21" i="6"/>
  <c r="Z32" i="6"/>
  <c r="X19" i="6"/>
  <c r="D13" i="6"/>
  <c r="Z24" i="6"/>
  <c r="E13" i="6"/>
  <c r="U13" i="6" s="1"/>
  <c r="V16" i="6"/>
  <c r="V8" i="6"/>
  <c r="X11" i="6"/>
  <c r="E5" i="6"/>
  <c r="U5" i="6" s="1"/>
  <c r="D5" i="6"/>
  <c r="Z16" i="6"/>
  <c r="L29" i="6"/>
  <c r="AB29" i="6" s="1"/>
  <c r="D36" i="6"/>
  <c r="Z7" i="6"/>
  <c r="V39" i="6"/>
  <c r="E36" i="6"/>
  <c r="U36" i="6" s="1"/>
  <c r="D28" i="6"/>
  <c r="Z39" i="6"/>
  <c r="X34" i="6"/>
  <c r="V31" i="6"/>
  <c r="E28" i="6"/>
  <c r="U28" i="6" s="1"/>
  <c r="D20" i="6"/>
  <c r="Z31" i="6"/>
  <c r="X26" i="6"/>
  <c r="V23" i="6"/>
  <c r="E20" i="6"/>
  <c r="U20" i="6" s="1"/>
  <c r="D12" i="6"/>
  <c r="Z23" i="6"/>
  <c r="V15" i="6"/>
  <c r="E12" i="6"/>
  <c r="U12" i="6" s="1"/>
  <c r="X18" i="6"/>
  <c r="D4" i="6"/>
  <c r="Z15" i="6"/>
  <c r="X10" i="6"/>
  <c r="V7" i="6"/>
  <c r="E4" i="6"/>
  <c r="U4" i="6" s="1"/>
  <c r="S37" i="6"/>
  <c r="S21" i="6"/>
  <c r="X41" i="6"/>
  <c r="E35" i="6"/>
  <c r="U35" i="6" s="1"/>
  <c r="D35" i="6"/>
  <c r="Z6" i="6"/>
  <c r="V38" i="6"/>
  <c r="V30" i="6"/>
  <c r="X33" i="6"/>
  <c r="E27" i="6"/>
  <c r="U27" i="6" s="1"/>
  <c r="D27" i="6"/>
  <c r="Z38" i="6"/>
  <c r="V22" i="6"/>
  <c r="X25" i="6"/>
  <c r="E19" i="6"/>
  <c r="U19" i="6" s="1"/>
  <c r="D19" i="6"/>
  <c r="Z30" i="6"/>
  <c r="X17" i="6"/>
  <c r="V14" i="6"/>
  <c r="E11" i="6"/>
  <c r="U11" i="6" s="1"/>
  <c r="D11" i="6"/>
  <c r="Z22" i="6"/>
  <c r="V6" i="6"/>
  <c r="X9" i="6"/>
  <c r="E3" i="6"/>
  <c r="D3" i="6"/>
  <c r="Z14" i="6"/>
  <c r="L28" i="6"/>
  <c r="AB28" i="6" s="1"/>
  <c r="Z13" i="6"/>
  <c r="V5" i="6"/>
  <c r="X8" i="6"/>
  <c r="S36" i="6"/>
  <c r="S20" i="6"/>
  <c r="D34" i="6"/>
  <c r="Z5" i="6"/>
  <c r="E34" i="6"/>
  <c r="U34" i="6" s="1"/>
  <c r="V37" i="6"/>
  <c r="X40" i="6"/>
  <c r="D26" i="6"/>
  <c r="Z37" i="6"/>
  <c r="E26" i="6"/>
  <c r="U26" i="6" s="1"/>
  <c r="V29" i="6"/>
  <c r="X32" i="6"/>
  <c r="D18" i="6"/>
  <c r="X24" i="6"/>
  <c r="Z29" i="6"/>
  <c r="E18" i="6"/>
  <c r="U18" i="6" s="1"/>
  <c r="V21" i="6"/>
  <c r="D10" i="6"/>
  <c r="Z21" i="6"/>
  <c r="E10" i="6"/>
  <c r="U10" i="6" s="1"/>
  <c r="X16" i="6"/>
  <c r="V13" i="6"/>
  <c r="L2" i="6"/>
  <c r="L37" i="6"/>
  <c r="AB37" i="6" s="1"/>
  <c r="L27" i="6"/>
  <c r="AB27" i="6" s="1"/>
  <c r="L21" i="6"/>
  <c r="AB21" i="6" s="1"/>
  <c r="S35" i="6"/>
  <c r="S19" i="6"/>
  <c r="E41" i="6"/>
  <c r="U41" i="6" s="1"/>
  <c r="X7" i="6"/>
  <c r="D41" i="6"/>
  <c r="V4" i="6"/>
  <c r="Z12" i="6"/>
  <c r="E33" i="6"/>
  <c r="U33" i="6" s="1"/>
  <c r="V36" i="6"/>
  <c r="X39" i="6"/>
  <c r="D33" i="6"/>
  <c r="Z4" i="6"/>
  <c r="E25" i="6"/>
  <c r="U25" i="6" s="1"/>
  <c r="X31" i="6"/>
  <c r="D25" i="6"/>
  <c r="Z36" i="6"/>
  <c r="V28" i="6"/>
  <c r="E17" i="6"/>
  <c r="U17" i="6" s="1"/>
  <c r="X23" i="6"/>
  <c r="D17" i="6"/>
  <c r="V20" i="6"/>
  <c r="Z28" i="6"/>
  <c r="E9" i="6"/>
  <c r="U9" i="6" s="1"/>
  <c r="X15" i="6"/>
  <c r="D9" i="6"/>
  <c r="V12" i="6"/>
  <c r="Z20" i="6"/>
  <c r="L41" i="6"/>
  <c r="AB41" i="6" s="1"/>
  <c r="L26" i="6"/>
  <c r="AB26" i="6" s="1"/>
  <c r="S30" i="6"/>
  <c r="D40" i="6"/>
  <c r="E40" i="6"/>
  <c r="U40" i="6" s="1"/>
  <c r="Z11" i="6"/>
  <c r="X6" i="6"/>
  <c r="D32" i="6"/>
  <c r="E32" i="6"/>
  <c r="U32" i="6" s="1"/>
  <c r="Z3" i="6"/>
  <c r="X38" i="6"/>
  <c r="V35" i="6"/>
  <c r="D24" i="6"/>
  <c r="E24" i="6"/>
  <c r="U24" i="6" s="1"/>
  <c r="Z35" i="6"/>
  <c r="V27" i="6"/>
  <c r="X30" i="6"/>
  <c r="D16" i="6"/>
  <c r="E16" i="6"/>
  <c r="U16" i="6" s="1"/>
  <c r="Z27" i="6"/>
  <c r="X22" i="6"/>
  <c r="V19" i="6"/>
  <c r="D8" i="6"/>
  <c r="E8" i="6"/>
  <c r="U8" i="6" s="1"/>
  <c r="Z19" i="6"/>
  <c r="V11" i="6"/>
  <c r="X14" i="6"/>
  <c r="L36" i="6"/>
  <c r="AB36" i="6" s="1"/>
  <c r="L25" i="6"/>
  <c r="AB25" i="6" s="1"/>
  <c r="L20" i="6"/>
  <c r="AB20" i="6" s="1"/>
  <c r="S29" i="6"/>
  <c r="S6" i="6"/>
  <c r="E39" i="6"/>
  <c r="U39" i="6" s="1"/>
  <c r="X5" i="6"/>
  <c r="D39" i="6"/>
  <c r="Z10" i="6"/>
  <c r="E31" i="6"/>
  <c r="U31" i="6" s="1"/>
  <c r="X37" i="6"/>
  <c r="V34" i="6"/>
  <c r="D31" i="6"/>
  <c r="X29" i="6"/>
  <c r="V26" i="6"/>
  <c r="E23" i="6"/>
  <c r="U23" i="6" s="1"/>
  <c r="D23" i="6"/>
  <c r="Z34" i="6"/>
  <c r="V18" i="6"/>
  <c r="X21" i="6"/>
  <c r="D15" i="6"/>
  <c r="Z26" i="6"/>
  <c r="E15" i="6"/>
  <c r="U15" i="6" s="1"/>
  <c r="E7" i="6"/>
  <c r="U7" i="6" s="1"/>
  <c r="X13" i="6"/>
  <c r="V10" i="6"/>
  <c r="D7" i="6"/>
  <c r="Z18" i="6"/>
  <c r="L40" i="6"/>
  <c r="AB40" i="6" s="1"/>
  <c r="L35" i="6"/>
  <c r="AB35" i="6" s="1"/>
  <c r="L19" i="6"/>
  <c r="AB19" i="6" s="1"/>
  <c r="L13" i="6"/>
  <c r="AB13" i="6" s="1"/>
  <c r="S28" i="6"/>
  <c r="S5" i="6"/>
  <c r="D38" i="6"/>
  <c r="Z9" i="6"/>
  <c r="X4" i="6"/>
  <c r="E38" i="6"/>
  <c r="U38" i="6" s="1"/>
  <c r="V41" i="6"/>
  <c r="D30" i="6"/>
  <c r="Z41" i="6"/>
  <c r="V33" i="6"/>
  <c r="E30" i="6"/>
  <c r="U30" i="6" s="1"/>
  <c r="X36" i="6"/>
  <c r="D22" i="6"/>
  <c r="Z33" i="6"/>
  <c r="V25" i="6"/>
  <c r="E22" i="6"/>
  <c r="U22" i="6" s="1"/>
  <c r="X28" i="6"/>
  <c r="D14" i="6"/>
  <c r="E14" i="6"/>
  <c r="U14" i="6" s="1"/>
  <c r="V17" i="6"/>
  <c r="X20" i="6"/>
  <c r="D6" i="6"/>
  <c r="Z17" i="6"/>
  <c r="E6" i="6"/>
  <c r="U6" i="6" s="1"/>
  <c r="V9" i="6"/>
  <c r="X12" i="6"/>
  <c r="L5" i="6"/>
  <c r="AB5" i="6" s="1"/>
  <c r="N8" i="10" l="1"/>
  <c r="C7" i="10"/>
  <c r="T7" i="10"/>
  <c r="Y43" i="6"/>
  <c r="W43" i="6"/>
  <c r="U3" i="6"/>
  <c r="U43" i="6"/>
  <c r="D42" i="6"/>
  <c r="L43" i="6"/>
  <c r="X2" i="6"/>
  <c r="X43" i="6"/>
  <c r="AB2" i="6"/>
  <c r="AB43" i="6"/>
  <c r="Z2" i="6"/>
  <c r="Z43" i="6"/>
  <c r="V2" i="6"/>
  <c r="V43" i="6"/>
  <c r="D43" i="6"/>
  <c r="F42" i="6"/>
  <c r="L42" i="6"/>
  <c r="H43" i="6"/>
  <c r="J43" i="6"/>
  <c r="G43" i="6"/>
  <c r="G42" i="6"/>
  <c r="AC17" i="6"/>
  <c r="T17" i="6"/>
  <c r="AC3" i="6"/>
  <c r="T3" i="6"/>
  <c r="AC11" i="6"/>
  <c r="T11" i="6"/>
  <c r="AC19" i="6"/>
  <c r="T19" i="6"/>
  <c r="AC27" i="6"/>
  <c r="T27" i="6"/>
  <c r="AC10" i="6"/>
  <c r="T10" i="6"/>
  <c r="AC18" i="6"/>
  <c r="T18" i="6"/>
  <c r="AC26" i="6"/>
  <c r="T26" i="6"/>
  <c r="AC34" i="6"/>
  <c r="T34" i="6"/>
  <c r="E43" i="6"/>
  <c r="E42" i="6"/>
  <c r="AC35" i="6"/>
  <c r="T35" i="6"/>
  <c r="AC5" i="6"/>
  <c r="T5" i="6"/>
  <c r="AC21" i="6"/>
  <c r="T21" i="6"/>
  <c r="AC37" i="6"/>
  <c r="T37" i="6"/>
  <c r="J42" i="6"/>
  <c r="K43" i="6"/>
  <c r="K42" i="6"/>
  <c r="H42" i="6"/>
  <c r="T2" i="6"/>
  <c r="AC13" i="6"/>
  <c r="T13" i="6"/>
  <c r="AC29" i="6"/>
  <c r="T29" i="6"/>
  <c r="T43" i="6"/>
  <c r="AC6" i="6"/>
  <c r="T6" i="6"/>
  <c r="AC14" i="6"/>
  <c r="T14" i="6"/>
  <c r="AC22" i="6"/>
  <c r="T22" i="6"/>
  <c r="AC30" i="6"/>
  <c r="T30" i="6"/>
  <c r="AC38" i="6"/>
  <c r="T38" i="6"/>
  <c r="AC23" i="6"/>
  <c r="T23" i="6"/>
  <c r="AC39" i="6"/>
  <c r="T39" i="6"/>
  <c r="I43" i="6"/>
  <c r="I42" i="6"/>
  <c r="AC7" i="6"/>
  <c r="T7" i="6"/>
  <c r="AC31" i="6"/>
  <c r="T31" i="6"/>
  <c r="AC8" i="6"/>
  <c r="T8" i="6"/>
  <c r="AC16" i="6"/>
  <c r="T16" i="6"/>
  <c r="AC24" i="6"/>
  <c r="T24" i="6"/>
  <c r="AC32" i="6"/>
  <c r="T32" i="6"/>
  <c r="AC40" i="6"/>
  <c r="T40" i="6"/>
  <c r="AC9" i="6"/>
  <c r="T9" i="6"/>
  <c r="AC33" i="6"/>
  <c r="T33" i="6"/>
  <c r="AC41" i="6"/>
  <c r="T41" i="6"/>
  <c r="AC4" i="6"/>
  <c r="T4" i="6"/>
  <c r="AC12" i="6"/>
  <c r="T12" i="6"/>
  <c r="AC20" i="6"/>
  <c r="T20" i="6"/>
  <c r="AC28" i="6"/>
  <c r="T28" i="6"/>
  <c r="AC36" i="6"/>
  <c r="T36" i="6"/>
  <c r="F43" i="6"/>
  <c r="AC15" i="6"/>
  <c r="T15" i="6"/>
  <c r="AC25" i="6"/>
  <c r="T25" i="6"/>
  <c r="E7" i="10" l="1"/>
  <c r="L7" i="10"/>
  <c r="AB7" i="10" s="1"/>
  <c r="N9" i="10"/>
  <c r="T8" i="10"/>
  <c r="C8" i="10"/>
  <c r="AA43" i="6"/>
  <c r="AC2" i="6"/>
  <c r="M43" i="6"/>
  <c r="M42" i="6"/>
  <c r="N10" i="10" l="1"/>
  <c r="T9" i="10"/>
  <c r="C9" i="10"/>
  <c r="E8" i="10"/>
  <c r="L8" i="10"/>
  <c r="AB8" i="10" s="1"/>
  <c r="E9" i="10" l="1"/>
  <c r="L9" i="10"/>
  <c r="AB9" i="10" s="1"/>
  <c r="N11" i="10"/>
  <c r="T10" i="10"/>
  <c r="C10" i="10"/>
  <c r="N12" i="10" l="1"/>
  <c r="C11" i="10"/>
  <c r="T11" i="10"/>
  <c r="E10" i="10"/>
  <c r="L10" i="10"/>
  <c r="AB10" i="10" s="1"/>
  <c r="E11" i="10" l="1"/>
  <c r="L11" i="10"/>
  <c r="AB11" i="10" s="1"/>
  <c r="N13" i="10"/>
  <c r="C12" i="10"/>
  <c r="T12" i="10"/>
  <c r="E12" i="10" l="1"/>
  <c r="L12" i="10"/>
  <c r="AB12" i="10" s="1"/>
  <c r="N14" i="10"/>
  <c r="C13" i="10"/>
  <c r="T13" i="10"/>
  <c r="E13" i="10" l="1"/>
  <c r="L13" i="10"/>
  <c r="AB13" i="10" s="1"/>
  <c r="N15" i="10"/>
  <c r="C14" i="10"/>
  <c r="T14" i="10"/>
  <c r="E14" i="10" l="1"/>
  <c r="L14" i="10"/>
  <c r="AB14" i="10" s="1"/>
  <c r="N16" i="10"/>
  <c r="C15" i="10"/>
  <c r="T15" i="10"/>
  <c r="E15" i="10" l="1"/>
  <c r="L15" i="10"/>
  <c r="AB15" i="10" s="1"/>
  <c r="N17" i="10"/>
  <c r="T16" i="10"/>
  <c r="C16" i="10"/>
  <c r="N18" i="10" l="1"/>
  <c r="T17" i="10"/>
  <c r="C17" i="10"/>
  <c r="E16" i="10"/>
  <c r="L16" i="10"/>
  <c r="AB16" i="10" s="1"/>
  <c r="E17" i="10" l="1"/>
  <c r="L17" i="10"/>
  <c r="AB17" i="10" s="1"/>
  <c r="N19" i="10"/>
  <c r="T18" i="10"/>
  <c r="C18" i="10"/>
  <c r="N20" i="10" l="1"/>
  <c r="C19" i="10"/>
  <c r="T19" i="10"/>
  <c r="E18" i="10"/>
  <c r="L18" i="10"/>
  <c r="AB18" i="10" s="1"/>
  <c r="E19" i="10" l="1"/>
  <c r="L19" i="10"/>
  <c r="AB19" i="10" s="1"/>
  <c r="N21" i="10"/>
  <c r="C20" i="10"/>
  <c r="T20" i="10"/>
  <c r="N22" i="10" l="1"/>
  <c r="C21" i="10"/>
  <c r="T21" i="10"/>
  <c r="E20" i="10"/>
  <c r="L20" i="10"/>
  <c r="AB20" i="10" s="1"/>
  <c r="E21" i="10" l="1"/>
  <c r="L21" i="10"/>
  <c r="AB21" i="10" s="1"/>
  <c r="N23" i="10"/>
  <c r="C22" i="10"/>
  <c r="T22" i="10"/>
  <c r="E22" i="10" l="1"/>
  <c r="L22" i="10"/>
  <c r="AB22" i="10" s="1"/>
  <c r="N24" i="10"/>
  <c r="C23" i="10"/>
  <c r="T23" i="10"/>
  <c r="E23" i="10" l="1"/>
  <c r="L23" i="10"/>
  <c r="AB23" i="10" s="1"/>
  <c r="N25" i="10"/>
  <c r="T24" i="10"/>
  <c r="C24" i="10"/>
  <c r="E24" i="10" l="1"/>
  <c r="L24" i="10"/>
  <c r="AB24" i="10" s="1"/>
  <c r="N26" i="10"/>
  <c r="T25" i="10"/>
  <c r="C25" i="10"/>
  <c r="N27" i="10" l="1"/>
  <c r="T26" i="10"/>
  <c r="C26" i="10"/>
  <c r="E25" i="10"/>
  <c r="L25" i="10"/>
  <c r="AB25" i="10" s="1"/>
  <c r="E26" i="10" l="1"/>
  <c r="L26" i="10"/>
  <c r="AB26" i="10" s="1"/>
  <c r="N28" i="10"/>
  <c r="C27" i="10"/>
  <c r="T27" i="10"/>
  <c r="N29" i="10" l="1"/>
  <c r="C28" i="10"/>
  <c r="T28" i="10"/>
  <c r="E27" i="10"/>
  <c r="L27" i="10"/>
  <c r="AB27" i="10" s="1"/>
  <c r="E28" i="10" l="1"/>
  <c r="L28" i="10"/>
  <c r="AB28" i="10" s="1"/>
  <c r="N30" i="10"/>
  <c r="C29" i="10"/>
  <c r="T29" i="10"/>
  <c r="E29" i="10" l="1"/>
  <c r="L29" i="10"/>
  <c r="AB29" i="10" s="1"/>
  <c r="N31" i="10"/>
  <c r="C30" i="10"/>
  <c r="T30" i="10"/>
  <c r="E30" i="10" l="1"/>
  <c r="L30" i="10"/>
  <c r="AB30" i="10" s="1"/>
  <c r="N32" i="10"/>
  <c r="C31" i="10"/>
  <c r="T31" i="10"/>
  <c r="E31" i="10" l="1"/>
  <c r="L31" i="10"/>
  <c r="AB31" i="10" s="1"/>
  <c r="T32" i="10"/>
  <c r="C32" i="10"/>
  <c r="E32" i="10" l="1"/>
  <c r="L32" i="10"/>
  <c r="AB32" i="10" s="1"/>
</calcChain>
</file>

<file path=xl/sharedStrings.xml><?xml version="1.0" encoding="utf-8"?>
<sst xmlns="http://schemas.openxmlformats.org/spreadsheetml/2006/main" count="260" uniqueCount="63">
  <si>
    <t>class</t>
  </si>
  <si>
    <t>test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</si>
  <si>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</si>
  <si>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</si>
  <si>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</si>
  <si>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</si>
  <si>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</si>
  <si>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</si>
  <si>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</si>
  <si>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</si>
  <si>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</si>
  <si>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</si>
  <si>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</si>
  <si>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</si>
  <si>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</si>
  <si>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</si>
  <si>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</si>
  <si>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</si>
  <si>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</si>
  <si>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</si>
  <si>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</si>
  <si>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</si>
  <si>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</si>
  <si>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</si>
  <si>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</si>
  <si>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</si>
  <si>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</si>
  <si>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</si>
  <si>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</si>
  <si>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</si>
  <si>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</si>
  <si>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</si>
  <si>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</si>
  <si>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</si>
  <si>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</si>
  <si>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</si>
  <si>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</si>
  <si>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</si>
  <si>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</si>
  <si>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</si>
  <si>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</si>
  <si>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</si>
  <si>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LeadFeature</t>
  </si>
  <si>
    <t>LAGby22deg+random</t>
  </si>
  <si>
    <t>LAGby0deg+random</t>
  </si>
  <si>
    <t>LAGby45deg+random</t>
  </si>
  <si>
    <t>LAGby90deg+random</t>
  </si>
  <si>
    <t>LAGbyNeg180deg+random</t>
  </si>
  <si>
    <t>PSC EXPECTS DATA VALUES &gt; 0 SO USE COLUMNS L TO ZZZ</t>
  </si>
  <si>
    <t>correlations</t>
  </si>
  <si>
    <t>LAGby0deg-Exact</t>
  </si>
  <si>
    <t>LAGby22deg+Exact</t>
  </si>
  <si>
    <t>LAGby90deg+Exact</t>
  </si>
  <si>
    <t>LAGby45deg+Exact</t>
  </si>
  <si>
    <t>LAGbyNeg180deg+Exact</t>
  </si>
  <si>
    <t>degrees from point 1</t>
  </si>
  <si>
    <t>PSC EXPECTS DATA VALUES &gt; 0 SO USE COLUMNS q TO ac</t>
  </si>
  <si>
    <t>save LAGby45deg+Exact</t>
  </si>
  <si>
    <t>Feature A</t>
  </si>
  <si>
    <t>Feature B</t>
  </si>
  <si>
    <t>Feature C</t>
  </si>
  <si>
    <t>data point</t>
  </si>
  <si>
    <t>degrees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</si>
</sst>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6" formatCode="0.0000"/>
    <numFmt numFmtId="167" formatCode="0.0000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2" fontId="0" fillId="0" borderId="0" xfId="0" applyNumberFormat="1"/>
    <xf numFmtId="0" fontId="3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ill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5" fillId="3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2" borderId="0" xfId="0" applyFill="1" applyAlignment="1">
      <alignment horizontal="center" wrapText="1"/>
    </xf>
    <xf numFmtId="0" fontId="3" fillId="0" borderId="0" xfId="0" applyFont="1" applyAlignment="1">
      <alignment horizontal="center"/>
    </xf>
    <xf numFmtId="167" fontId="0" fillId="0" borderId="0" xfId="0" applyNumberFormat="1"/>
    <xf numFmtId="0" fontId="4" fillId="4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167" fontId="6" fillId="0" borderId="0" xfId="0" applyNumberFormat="1" applyFont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/>
    <xf numFmtId="167" fontId="7" fillId="0" borderId="0" xfId="0" applyNumberFormat="1" applyFont="1" applyAlignment="1">
      <alignment horizontal="center"/>
    </xf>
    <xf numFmtId="0" fontId="7" fillId="2" borderId="0" xfId="0" applyFont="1" applyFill="1"/>
    <xf numFmtId="2" fontId="7" fillId="2" borderId="0" xfId="0" applyNumberFormat="1" applyFont="1" applyFill="1"/>
    <xf numFmtId="0" fontId="8" fillId="2" borderId="0" xfId="0" applyFont="1" applyFill="1"/>
    <xf numFmtId="2" fontId="8" fillId="2" borderId="0" xfId="0" applyNumberFormat="1" applyFont="1" applyFill="1"/>
    <xf numFmtId="167" fontId="8" fillId="0" borderId="0" xfId="0" applyNumberFormat="1" applyFont="1" applyAlignment="1">
      <alignment horizontal="center"/>
    </xf>
    <xf numFmtId="167" fontId="6" fillId="3" borderId="0" xfId="0" applyNumberFormat="1" applyFont="1" applyFill="1" applyAlignment="1">
      <alignment horizontal="center"/>
    </xf>
    <xf numFmtId="167" fontId="8" fillId="3" borderId="0" xfId="0" applyNumberFormat="1" applyFont="1" applyFill="1" applyAlignment="1">
      <alignment horizontal="center"/>
    </xf>
    <xf numFmtId="167" fontId="9" fillId="3" borderId="0" xfId="0" applyNumberFormat="1" applyFont="1" applyFill="1" applyAlignment="1">
      <alignment horizontal="center"/>
    </xf>
    <xf numFmtId="167" fontId="6" fillId="2" borderId="0" xfId="0" applyNumberFormat="1" applyFont="1" applyFill="1"/>
    <xf numFmtId="167" fontId="7" fillId="2" borderId="0" xfId="0" applyNumberFormat="1" applyFont="1" applyFill="1"/>
    <xf numFmtId="167" fontId="8" fillId="2" borderId="0" xfId="0" applyNumberFormat="1" applyFont="1" applyFill="1"/>
    <xf numFmtId="0" fontId="3" fillId="3" borderId="0" xfId="0" applyFont="1" applyFill="1" applyAlignment="1">
      <alignment horizontal="center" wrapText="1"/>
    </xf>
  </cellXfs>
  <cellStyles count="1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degrees'!$C$2:$C$32</c:f>
              <c:numCache>
                <c:formatCode>General</c:formatCode>
                <c:ptCount val="31"/>
                <c:pt idx="0">
                  <c:v>-1</c:v>
                </c:pt>
                <c:pt idx="1">
                  <c:v>-0.99452189536827307</c:v>
                </c:pt>
                <c:pt idx="2">
                  <c:v>-0.97814760073380502</c:v>
                </c:pt>
                <c:pt idx="3">
                  <c:v>-0.95105651629515275</c:v>
                </c:pt>
                <c:pt idx="4">
                  <c:v>-0.91354545764259976</c:v>
                </c:pt>
                <c:pt idx="5">
                  <c:v>-0.86602540378443738</c:v>
                </c:pt>
                <c:pt idx="6">
                  <c:v>-0.80901699437494579</c:v>
                </c:pt>
                <c:pt idx="7">
                  <c:v>-0.74314482547739258</c:v>
                </c:pt>
                <c:pt idx="8">
                  <c:v>-0.66913060635885657</c:v>
                </c:pt>
                <c:pt idx="9">
                  <c:v>-0.58778525229247125</c:v>
                </c:pt>
                <c:pt idx="10">
                  <c:v>-0.49999999999999828</c:v>
                </c:pt>
                <c:pt idx="11">
                  <c:v>-0.40673664307579827</c:v>
                </c:pt>
                <c:pt idx="12">
                  <c:v>-0.30901699437494545</c:v>
                </c:pt>
                <c:pt idx="13">
                  <c:v>-0.20791169081775759</c:v>
                </c:pt>
                <c:pt idx="14">
                  <c:v>-0.10452846326765179</c:v>
                </c:pt>
                <c:pt idx="15">
                  <c:v>1.6155696572206502E-15</c:v>
                </c:pt>
                <c:pt idx="16">
                  <c:v>0.104528463267655</c:v>
                </c:pt>
                <c:pt idx="17">
                  <c:v>0.20791169081776076</c:v>
                </c:pt>
                <c:pt idx="18">
                  <c:v>0.30901699437494873</c:v>
                </c:pt>
                <c:pt idx="19">
                  <c:v>0.40673664307580121</c:v>
                </c:pt>
                <c:pt idx="20">
                  <c:v>0.50000000000000089</c:v>
                </c:pt>
                <c:pt idx="21">
                  <c:v>0.58778525229247391</c:v>
                </c:pt>
                <c:pt idx="22">
                  <c:v>0.66913060635885879</c:v>
                </c:pt>
                <c:pt idx="23">
                  <c:v>0.7431448254773948</c:v>
                </c:pt>
                <c:pt idx="24">
                  <c:v>0.80901699437494778</c:v>
                </c:pt>
                <c:pt idx="25">
                  <c:v>0.86602540378443893</c:v>
                </c:pt>
                <c:pt idx="26">
                  <c:v>0.91354545764260109</c:v>
                </c:pt>
                <c:pt idx="27">
                  <c:v>0.95105651629515364</c:v>
                </c:pt>
                <c:pt idx="28">
                  <c:v>0.97814760073380569</c:v>
                </c:pt>
                <c:pt idx="29">
                  <c:v>0.9945218953682734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3C-6746-81B2-06F69173FEF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degrees'!$D$2:$D$32</c:f>
              <c:numCache>
                <c:formatCode>0.000000</c:formatCode>
                <c:ptCount val="31"/>
                <c:pt idx="0">
                  <c:v>-1.2700597607126818</c:v>
                </c:pt>
                <c:pt idx="1">
                  <c:v>-1.2135621283127342</c:v>
                </c:pt>
                <c:pt idx="2">
                  <c:v>-1.264459964324401</c:v>
                </c:pt>
                <c:pt idx="3">
                  <c:v>-1.1863883245207112</c:v>
                </c:pt>
                <c:pt idx="4">
                  <c:v>-1.0191652963446058</c:v>
                </c:pt>
                <c:pt idx="5">
                  <c:v>-1.0565235354702036</c:v>
                </c:pt>
                <c:pt idx="6">
                  <c:v>-1.0056530307022833</c:v>
                </c:pt>
                <c:pt idx="7">
                  <c:v>-0.98218015476275944</c:v>
                </c:pt>
                <c:pt idx="8">
                  <c:v>-0.92844089378707884</c:v>
                </c:pt>
                <c:pt idx="9">
                  <c:v>-0.84880388503976023</c:v>
                </c:pt>
                <c:pt idx="10">
                  <c:v>-0.69920812975062518</c:v>
                </c:pt>
                <c:pt idx="11">
                  <c:v>-0.58245346521923713</c:v>
                </c:pt>
                <c:pt idx="12">
                  <c:v>-0.44278169415491553</c:v>
                </c:pt>
                <c:pt idx="13">
                  <c:v>-0.3315423783975936</c:v>
                </c:pt>
                <c:pt idx="14">
                  <c:v>-0.24574904111571888</c:v>
                </c:pt>
                <c:pt idx="15">
                  <c:v>-0.19922423721195859</c:v>
                </c:pt>
                <c:pt idx="16">
                  <c:v>-0.15970879204464211</c:v>
                </c:pt>
                <c:pt idx="17">
                  <c:v>3.0975240189040132E-2</c:v>
                </c:pt>
                <c:pt idx="18">
                  <c:v>4.1276034707309645E-2</c:v>
                </c:pt>
                <c:pt idx="19">
                  <c:v>0.2337972284763781</c:v>
                </c:pt>
                <c:pt idx="20">
                  <c:v>0.23710748178259075</c:v>
                </c:pt>
                <c:pt idx="21">
                  <c:v>0.46454388210507225</c:v>
                </c:pt>
                <c:pt idx="22">
                  <c:v>0.44552995263609374</c:v>
                </c:pt>
                <c:pt idx="23">
                  <c:v>0.46573713275229145</c:v>
                </c:pt>
                <c:pt idx="24">
                  <c:v>0.57080989746428901</c:v>
                </c:pt>
                <c:pt idx="25">
                  <c:v>0.70624367714657676</c:v>
                </c:pt>
                <c:pt idx="26">
                  <c:v>0.77982204766004992</c:v>
                </c:pt>
                <c:pt idx="27">
                  <c:v>0.78544689963224279</c:v>
                </c:pt>
                <c:pt idx="28">
                  <c:v>0.80059070498544338</c:v>
                </c:pt>
                <c:pt idx="29">
                  <c:v>0.75636308452592982</c:v>
                </c:pt>
                <c:pt idx="30">
                  <c:v>0.71357823785089547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3C-6746-81B2-06F69173FEF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degrees'!$E$2:$E$32</c:f>
              <c:numCache>
                <c:formatCode>0.000000</c:formatCode>
                <c:ptCount val="31"/>
                <c:pt idx="0">
                  <c:v>-1</c:v>
                </c:pt>
                <c:pt idx="1">
                  <c:v>-0.99452189536827307</c:v>
                </c:pt>
                <c:pt idx="2">
                  <c:v>-0.97814760073380502</c:v>
                </c:pt>
                <c:pt idx="3">
                  <c:v>-0.95105651629515275</c:v>
                </c:pt>
                <c:pt idx="4">
                  <c:v>-0.91354545764259976</c:v>
                </c:pt>
                <c:pt idx="5">
                  <c:v>-0.86602540378443738</c:v>
                </c:pt>
                <c:pt idx="6">
                  <c:v>-0.80901699437494579</c:v>
                </c:pt>
                <c:pt idx="7">
                  <c:v>-0.74314482547739258</c:v>
                </c:pt>
                <c:pt idx="8">
                  <c:v>-0.66913060635885657</c:v>
                </c:pt>
                <c:pt idx="9">
                  <c:v>-0.58778525229247125</c:v>
                </c:pt>
                <c:pt idx="10">
                  <c:v>-0.49999999999999828</c:v>
                </c:pt>
                <c:pt idx="11">
                  <c:v>-0.40673664307579827</c:v>
                </c:pt>
                <c:pt idx="12">
                  <c:v>-0.30901699437494545</c:v>
                </c:pt>
                <c:pt idx="13">
                  <c:v>-0.20791169081775759</c:v>
                </c:pt>
                <c:pt idx="14">
                  <c:v>-0.10452846326765179</c:v>
                </c:pt>
                <c:pt idx="15">
                  <c:v>1.6155696572206502E-15</c:v>
                </c:pt>
                <c:pt idx="16">
                  <c:v>0.104528463267655</c:v>
                </c:pt>
                <c:pt idx="17">
                  <c:v>0.20791169081776076</c:v>
                </c:pt>
                <c:pt idx="18">
                  <c:v>0.30901699437494873</c:v>
                </c:pt>
                <c:pt idx="19">
                  <c:v>0.40673664307580121</c:v>
                </c:pt>
                <c:pt idx="20">
                  <c:v>0.50000000000000089</c:v>
                </c:pt>
                <c:pt idx="21">
                  <c:v>0.58778525229247391</c:v>
                </c:pt>
                <c:pt idx="22">
                  <c:v>0.66913060635885879</c:v>
                </c:pt>
                <c:pt idx="23">
                  <c:v>0.7431448254773948</c:v>
                </c:pt>
                <c:pt idx="24">
                  <c:v>0.80901699437494778</c:v>
                </c:pt>
                <c:pt idx="25">
                  <c:v>0.86602540378443893</c:v>
                </c:pt>
                <c:pt idx="26">
                  <c:v>0.91354545764260109</c:v>
                </c:pt>
                <c:pt idx="27">
                  <c:v>0.95105651629515364</c:v>
                </c:pt>
                <c:pt idx="28">
                  <c:v>0.97814760073380569</c:v>
                </c:pt>
                <c:pt idx="29">
                  <c:v>0.9945218953682734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3C-6746-81B2-06F69173FEF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degrees'!$F$2:$F$32</c:f>
              <c:numCache>
                <c:formatCode>0.000000</c:formatCode>
                <c:ptCount val="31"/>
                <c:pt idx="0">
                  <c:v>0.19076349627236502</c:v>
                </c:pt>
                <c:pt idx="1">
                  <c:v>-0.96939420003360932</c:v>
                </c:pt>
                <c:pt idx="2">
                  <c:v>-0.99136641562403072</c:v>
                </c:pt>
                <c:pt idx="3">
                  <c:v>-0.99983396168319483</c:v>
                </c:pt>
                <c:pt idx="4">
                  <c:v>-0.99986834185967965</c:v>
                </c:pt>
                <c:pt idx="5">
                  <c:v>-0.98785190447864735</c:v>
                </c:pt>
                <c:pt idx="6">
                  <c:v>-0.97283981131791952</c:v>
                </c:pt>
                <c:pt idx="7">
                  <c:v>-0.95446967467198407</c:v>
                </c:pt>
                <c:pt idx="8">
                  <c:v>-0.92584308007439364</c:v>
                </c:pt>
                <c:pt idx="9">
                  <c:v>-0.84524205951028175</c:v>
                </c:pt>
                <c:pt idx="10">
                  <c:v>-0.81211629929196638</c:v>
                </c:pt>
                <c:pt idx="11">
                  <c:v>-0.66722620396853183</c:v>
                </c:pt>
                <c:pt idx="12">
                  <c:v>-0.62641761844253085</c:v>
                </c:pt>
                <c:pt idx="13">
                  <c:v>-0.54734924502528337</c:v>
                </c:pt>
                <c:pt idx="14">
                  <c:v>-0.50554480885231934</c:v>
                </c:pt>
                <c:pt idx="15">
                  <c:v>-0.44239924434480776</c:v>
                </c:pt>
                <c:pt idx="16">
                  <c:v>-0.21266824575575771</c:v>
                </c:pt>
                <c:pt idx="17">
                  <c:v>-0.26583132865883136</c:v>
                </c:pt>
                <c:pt idx="18">
                  <c:v>-8.9185157093802619E-2</c:v>
                </c:pt>
                <c:pt idx="19">
                  <c:v>3.4809101243777382E-2</c:v>
                </c:pt>
                <c:pt idx="20">
                  <c:v>0.1982104966626865</c:v>
                </c:pt>
                <c:pt idx="21">
                  <c:v>0.29106479847685168</c:v>
                </c:pt>
                <c:pt idx="22">
                  <c:v>0.31953915244802672</c:v>
                </c:pt>
                <c:pt idx="23">
                  <c:v>0.37481501529366246</c:v>
                </c:pt>
                <c:pt idx="24">
                  <c:v>0.45013384369314197</c:v>
                </c:pt>
                <c:pt idx="25">
                  <c:v>0.58681507223321516</c:v>
                </c:pt>
                <c:pt idx="26">
                  <c:v>0.67312056254177921</c:v>
                </c:pt>
                <c:pt idx="27">
                  <c:v>0.78651273117607179</c:v>
                </c:pt>
                <c:pt idx="28">
                  <c:v>0.86955281825145425</c:v>
                </c:pt>
                <c:pt idx="29">
                  <c:v>0.85993501331330713</c:v>
                </c:pt>
                <c:pt idx="30">
                  <c:v>0.93757017415703026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3C-6746-81B2-06F69173FEF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degrees'!$G$2:$G$32</c:f>
              <c:numCache>
                <c:formatCode>0.000000</c:formatCode>
                <c:ptCount val="31"/>
                <c:pt idx="0">
                  <c:v>-0.92387953251128818</c:v>
                </c:pt>
                <c:pt idx="1">
                  <c:v>-0.95881973486819405</c:v>
                </c:pt>
                <c:pt idx="2">
                  <c:v>-0.98325490756395528</c:v>
                </c:pt>
                <c:pt idx="3">
                  <c:v>-0.99691733373312819</c:v>
                </c:pt>
                <c:pt idx="4">
                  <c:v>-0.99965732497555715</c:v>
                </c:pt>
                <c:pt idx="5">
                  <c:v>-0.99144486137381005</c:v>
                </c:pt>
                <c:pt idx="6">
                  <c:v>-0.97236992039767589</c:v>
                </c:pt>
                <c:pt idx="7">
                  <c:v>-0.94264149109217743</c:v>
                </c:pt>
                <c:pt idx="8">
                  <c:v>-0.90258528434985952</c:v>
                </c:pt>
                <c:pt idx="9">
                  <c:v>-0.85264016435409073</c:v>
                </c:pt>
                <c:pt idx="10">
                  <c:v>-0.79335334029123361</c:v>
                </c:pt>
                <c:pt idx="11">
                  <c:v>-0.72537437101228586</c:v>
                </c:pt>
                <c:pt idx="12">
                  <c:v>-0.64944804833018188</c:v>
                </c:pt>
                <c:pt idx="13">
                  <c:v>-0.56640623692483116</c:v>
                </c:pt>
                <c:pt idx="14">
                  <c:v>-0.47715876025960652</c:v>
                </c:pt>
                <c:pt idx="15">
                  <c:v>-0.38268343236508784</c:v>
                </c:pt>
                <c:pt idx="16">
                  <c:v>-0.2840153447039207</c:v>
                </c:pt>
                <c:pt idx="17">
                  <c:v>-0.18223552549214558</c:v>
                </c:pt>
                <c:pt idx="18">
                  <c:v>-7.8459095727843112E-2</c:v>
                </c:pt>
                <c:pt idx="19">
                  <c:v>2.6176948307874693E-2</c:v>
                </c:pt>
                <c:pt idx="20">
                  <c:v>0.13052619222005304</c:v>
                </c:pt>
                <c:pt idx="21">
                  <c:v>0.23344536385590675</c:v>
                </c:pt>
                <c:pt idx="22">
                  <c:v>0.33380685923377218</c:v>
                </c:pt>
                <c:pt idx="23">
                  <c:v>0.43051109680829625</c:v>
                </c:pt>
                <c:pt idx="24">
                  <c:v>0.5224985647159498</c:v>
                </c:pt>
                <c:pt idx="25">
                  <c:v>0.60876142900872132</c:v>
                </c:pt>
                <c:pt idx="26">
                  <c:v>0.68835457569375458</c:v>
                </c:pt>
                <c:pt idx="27">
                  <c:v>0.76040596560003137</c:v>
                </c:pt>
                <c:pt idx="28">
                  <c:v>0.82412618862201603</c:v>
                </c:pt>
                <c:pt idx="29">
                  <c:v>0.8788171126619656</c:v>
                </c:pt>
                <c:pt idx="30">
                  <c:v>0.92387953251128696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3C-6746-81B2-06F69173FEF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degrees'!$H$2:$H$32</c:f>
              <c:numCache>
                <c:formatCode>0.000000</c:formatCode>
                <c:ptCount val="31"/>
                <c:pt idx="0">
                  <c:v>-0.70115938325431471</c:v>
                </c:pt>
                <c:pt idx="1">
                  <c:v>-0.75495849516192071</c:v>
                </c:pt>
                <c:pt idx="2">
                  <c:v>-0.83472914074410698</c:v>
                </c:pt>
                <c:pt idx="3">
                  <c:v>-0.92851896755262342</c:v>
                </c:pt>
                <c:pt idx="4">
                  <c:v>-0.95593247474272447</c:v>
                </c:pt>
                <c:pt idx="5">
                  <c:v>-0.96094835937137291</c:v>
                </c:pt>
                <c:pt idx="6">
                  <c:v>-0.99814186352607326</c:v>
                </c:pt>
                <c:pt idx="7">
                  <c:v>-0.99508082282709565</c:v>
                </c:pt>
                <c:pt idx="8">
                  <c:v>-0.99939583678990584</c:v>
                </c:pt>
                <c:pt idx="9">
                  <c:v>-0.99752114842898298</c:v>
                </c:pt>
                <c:pt idx="10">
                  <c:v>-0.9813027896092773</c:v>
                </c:pt>
                <c:pt idx="11">
                  <c:v>-0.94326608636477449</c:v>
                </c:pt>
                <c:pt idx="12">
                  <c:v>-0.91421309204797041</c:v>
                </c:pt>
                <c:pt idx="13">
                  <c:v>-0.80154494663867704</c:v>
                </c:pt>
                <c:pt idx="14">
                  <c:v>-0.820672189855428</c:v>
                </c:pt>
                <c:pt idx="15">
                  <c:v>-0.71444787652232644</c:v>
                </c:pt>
                <c:pt idx="16">
                  <c:v>-0.56901686170832588</c:v>
                </c:pt>
                <c:pt idx="17">
                  <c:v>-0.59705669460425459</c:v>
                </c:pt>
                <c:pt idx="18">
                  <c:v>-0.3918704455805293</c:v>
                </c:pt>
                <c:pt idx="19">
                  <c:v>-0.39335654824978439</c:v>
                </c:pt>
                <c:pt idx="20">
                  <c:v>-0.32619979445722291</c:v>
                </c:pt>
                <c:pt idx="21">
                  <c:v>-0.19688620707181237</c:v>
                </c:pt>
                <c:pt idx="22">
                  <c:v>3.8886514608467183E-2</c:v>
                </c:pt>
                <c:pt idx="23">
                  <c:v>0.1066245279179808</c:v>
                </c:pt>
                <c:pt idx="24">
                  <c:v>0.20060777126168305</c:v>
                </c:pt>
                <c:pt idx="25">
                  <c:v>0.24853287471408317</c:v>
                </c:pt>
                <c:pt idx="26">
                  <c:v>0.39385411696259409</c:v>
                </c:pt>
                <c:pt idx="27">
                  <c:v>0.39899842780712252</c:v>
                </c:pt>
                <c:pt idx="28">
                  <c:v>0.47941915786182265</c:v>
                </c:pt>
                <c:pt idx="29">
                  <c:v>0.59308484995189326</c:v>
                </c:pt>
                <c:pt idx="30">
                  <c:v>0.71897104576951076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3C-6746-81B2-06F69173FEF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degrees'!$I$2:$I$32</c:f>
              <c:numCache>
                <c:formatCode>0.000000</c:formatCode>
                <c:ptCount val="31"/>
                <c:pt idx="0">
                  <c:v>-0.70710678118654824</c:v>
                </c:pt>
                <c:pt idx="1">
                  <c:v>-0.77714596145697334</c:v>
                </c:pt>
                <c:pt idx="2">
                  <c:v>-0.83867056794542616</c:v>
                </c:pt>
                <c:pt idx="3">
                  <c:v>-0.89100652418836956</c:v>
                </c:pt>
                <c:pt idx="4">
                  <c:v>-0.93358042649720308</c:v>
                </c:pt>
                <c:pt idx="5">
                  <c:v>-0.9659258262890692</c:v>
                </c:pt>
                <c:pt idx="6">
                  <c:v>-0.98768834059513833</c:v>
                </c:pt>
                <c:pt idx="7">
                  <c:v>-0.99862953475457406</c:v>
                </c:pt>
                <c:pt idx="8">
                  <c:v>-0.99862953475457372</c:v>
                </c:pt>
                <c:pt idx="9">
                  <c:v>-0.98768834059513722</c:v>
                </c:pt>
                <c:pt idx="10">
                  <c:v>-0.96592582628906754</c:v>
                </c:pt>
                <c:pt idx="11">
                  <c:v>-0.93358042649720063</c:v>
                </c:pt>
                <c:pt idx="12">
                  <c:v>-0.89100652418836657</c:v>
                </c:pt>
                <c:pt idx="13">
                  <c:v>-0.83867056794542272</c:v>
                </c:pt>
                <c:pt idx="14">
                  <c:v>-0.77714596145696924</c:v>
                </c:pt>
                <c:pt idx="15">
                  <c:v>-0.70710678118654591</c:v>
                </c:pt>
                <c:pt idx="16">
                  <c:v>-0.6293203910498355</c:v>
                </c:pt>
                <c:pt idx="17">
                  <c:v>-0.54463903501502531</c:v>
                </c:pt>
                <c:pt idx="18">
                  <c:v>-0.45399049973954475</c:v>
                </c:pt>
                <c:pt idx="19">
                  <c:v>-0.35836794954529838</c:v>
                </c:pt>
                <c:pt idx="20">
                  <c:v>-0.25881904510251913</c:v>
                </c:pt>
                <c:pt idx="21">
                  <c:v>-0.15643446504022904</c:v>
                </c:pt>
                <c:pt idx="22">
                  <c:v>-5.2335956242942294E-2</c:v>
                </c:pt>
                <c:pt idx="23">
                  <c:v>5.2335956242945521E-2</c:v>
                </c:pt>
                <c:pt idx="24">
                  <c:v>0.15643446504023223</c:v>
                </c:pt>
                <c:pt idx="25">
                  <c:v>0.25881904510252202</c:v>
                </c:pt>
                <c:pt idx="26">
                  <c:v>0.35836794954530143</c:v>
                </c:pt>
                <c:pt idx="27">
                  <c:v>0.4539904997395478</c:v>
                </c:pt>
                <c:pt idx="28">
                  <c:v>0.54463903501502797</c:v>
                </c:pt>
                <c:pt idx="29">
                  <c:v>0.62932039104983817</c:v>
                </c:pt>
                <c:pt idx="30">
                  <c:v>0.70710678118654813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3C-6746-81B2-06F69173FEF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degrees'!$J$2:$J$32</c:f>
              <c:numCache>
                <c:formatCode>0.000000</c:formatCode>
                <c:ptCount val="31"/>
                <c:pt idx="0">
                  <c:v>7.6904037582417395E-3</c:v>
                </c:pt>
                <c:pt idx="1">
                  <c:v>-9.6469161278325055E-2</c:v>
                </c:pt>
                <c:pt idx="2">
                  <c:v>-0.15669430384881933</c:v>
                </c:pt>
                <c:pt idx="3">
                  <c:v>-0.33238650706290018</c:v>
                </c:pt>
                <c:pt idx="4">
                  <c:v>-0.37880155123749332</c:v>
                </c:pt>
                <c:pt idx="5">
                  <c:v>-0.48228104234254121</c:v>
                </c:pt>
                <c:pt idx="6">
                  <c:v>-0.60894622096614248</c:v>
                </c:pt>
                <c:pt idx="7">
                  <c:v>-0.62230953575947157</c:v>
                </c:pt>
                <c:pt idx="8">
                  <c:v>-0.75577418378389849</c:v>
                </c:pt>
                <c:pt idx="9">
                  <c:v>-0.8575318979548866</c:v>
                </c:pt>
                <c:pt idx="10">
                  <c:v>-0.84881716572078503</c:v>
                </c:pt>
                <c:pt idx="11">
                  <c:v>-0.91576707922919143</c:v>
                </c:pt>
                <c:pt idx="12">
                  <c:v>-0.95603609067129613</c:v>
                </c:pt>
                <c:pt idx="13">
                  <c:v>-0.95635931489188508</c:v>
                </c:pt>
                <c:pt idx="14">
                  <c:v>-0.99609206560081054</c:v>
                </c:pt>
                <c:pt idx="15">
                  <c:v>-0.99602205378585773</c:v>
                </c:pt>
                <c:pt idx="16">
                  <c:v>-0.99202010662155871</c:v>
                </c:pt>
                <c:pt idx="17">
                  <c:v>-0.98139308520237567</c:v>
                </c:pt>
                <c:pt idx="18">
                  <c:v>-0.9381483416314369</c:v>
                </c:pt>
                <c:pt idx="19">
                  <c:v>-0.92224356943324859</c:v>
                </c:pt>
                <c:pt idx="20">
                  <c:v>-0.89254966648190481</c:v>
                </c:pt>
                <c:pt idx="21">
                  <c:v>-0.81596098962082242</c:v>
                </c:pt>
                <c:pt idx="22">
                  <c:v>-0.7712758514713739</c:v>
                </c:pt>
                <c:pt idx="23">
                  <c:v>-0.6022100515187343</c:v>
                </c:pt>
                <c:pt idx="24">
                  <c:v>-0.65672616935033112</c:v>
                </c:pt>
                <c:pt idx="25">
                  <c:v>-0.46977325808465542</c:v>
                </c:pt>
                <c:pt idx="26">
                  <c:v>-0.48185982095894514</c:v>
                </c:pt>
                <c:pt idx="27">
                  <c:v>-0.303355375253895</c:v>
                </c:pt>
                <c:pt idx="28">
                  <c:v>-0.24939919493384266</c:v>
                </c:pt>
                <c:pt idx="29">
                  <c:v>-0.14927997589385988</c:v>
                </c:pt>
                <c:pt idx="30">
                  <c:v>-5.298665680007094E-2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3C-6746-81B2-06F69173FEF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degrees'!$K$2:$K$32</c:f>
              <c:numCache>
                <c:formatCode>0.000000</c:formatCode>
                <c:ptCount val="31"/>
                <c:pt idx="0">
                  <c:v>-4.6246643667369192E-15</c:v>
                </c:pt>
                <c:pt idx="1">
                  <c:v>-0.10452846326765777</c:v>
                </c:pt>
                <c:pt idx="2">
                  <c:v>-0.20791169081776414</c:v>
                </c:pt>
                <c:pt idx="3">
                  <c:v>-0.30901699437495184</c:v>
                </c:pt>
                <c:pt idx="4">
                  <c:v>-0.40673664307580415</c:v>
                </c:pt>
                <c:pt idx="5">
                  <c:v>-0.50000000000000344</c:v>
                </c:pt>
                <c:pt idx="6">
                  <c:v>-0.5877852522924768</c:v>
                </c:pt>
                <c:pt idx="7">
                  <c:v>-0.66913060635886146</c:v>
                </c:pt>
                <c:pt idx="8">
                  <c:v>-0.74314482547739691</c:v>
                </c:pt>
                <c:pt idx="9">
                  <c:v>-0.80901699437494956</c:v>
                </c:pt>
                <c:pt idx="10">
                  <c:v>-0.86602540378444037</c:v>
                </c:pt>
                <c:pt idx="11">
                  <c:v>-0.91354545764260253</c:v>
                </c:pt>
                <c:pt idx="12">
                  <c:v>-0.95105651629515475</c:v>
                </c:pt>
                <c:pt idx="13">
                  <c:v>-0.97814760073380635</c:v>
                </c:pt>
                <c:pt idx="14">
                  <c:v>-0.99452189536827362</c:v>
                </c:pt>
                <c:pt idx="15">
                  <c:v>-1</c:v>
                </c:pt>
                <c:pt idx="16">
                  <c:v>-0.99452189536827296</c:v>
                </c:pt>
                <c:pt idx="17">
                  <c:v>-0.97814760073380502</c:v>
                </c:pt>
                <c:pt idx="18">
                  <c:v>-0.95105651629515275</c:v>
                </c:pt>
                <c:pt idx="19">
                  <c:v>-0.91354545764259987</c:v>
                </c:pt>
                <c:pt idx="20">
                  <c:v>-0.86602540378443738</c:v>
                </c:pt>
                <c:pt idx="21">
                  <c:v>-0.80901699437494579</c:v>
                </c:pt>
                <c:pt idx="22">
                  <c:v>-0.74314482547739258</c:v>
                </c:pt>
                <c:pt idx="23">
                  <c:v>-0.66913060635885657</c:v>
                </c:pt>
                <c:pt idx="24">
                  <c:v>-0.58778525229247125</c:v>
                </c:pt>
                <c:pt idx="25">
                  <c:v>-0.49999999999999828</c:v>
                </c:pt>
                <c:pt idx="26">
                  <c:v>-0.40673664307579827</c:v>
                </c:pt>
                <c:pt idx="27">
                  <c:v>-0.30901699437494567</c:v>
                </c:pt>
                <c:pt idx="28">
                  <c:v>-0.20791169081775759</c:v>
                </c:pt>
                <c:pt idx="29">
                  <c:v>-0.10452846326765179</c:v>
                </c:pt>
                <c:pt idx="30">
                  <c:v>1.6155696572206502E-15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3C-6746-81B2-06F69173FEF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degrees'!$L$2:$L$32</c:f>
              <c:numCache>
                <c:formatCode>0.000000</c:formatCode>
                <c:ptCount val="31"/>
                <c:pt idx="0">
                  <c:v>0.90332391256847677</c:v>
                </c:pt>
                <c:pt idx="1">
                  <c:v>1.0219413859354713</c:v>
                </c:pt>
                <c:pt idx="2">
                  <c:v>0.99841558300709099</c:v>
                </c:pt>
                <c:pt idx="3">
                  <c:v>1.0099968622609667</c:v>
                </c:pt>
                <c:pt idx="4">
                  <c:v>0.9440386184188313</c:v>
                </c:pt>
                <c:pt idx="5">
                  <c:v>0.77393056549522787</c:v>
                </c:pt>
                <c:pt idx="6">
                  <c:v>0.85340873973158871</c:v>
                </c:pt>
                <c:pt idx="7">
                  <c:v>0.66698572916109733</c:v>
                </c:pt>
                <c:pt idx="8">
                  <c:v>0.60645973287476496</c:v>
                </c:pt>
                <c:pt idx="9">
                  <c:v>0.62661189294796327</c:v>
                </c:pt>
                <c:pt idx="10">
                  <c:v>0.48008431570384025</c:v>
                </c:pt>
                <c:pt idx="11">
                  <c:v>0.4507458453127583</c:v>
                </c:pt>
                <c:pt idx="12">
                  <c:v>0.28030369618271334</c:v>
                </c:pt>
                <c:pt idx="13">
                  <c:v>0.14904712233912898</c:v>
                </c:pt>
                <c:pt idx="14">
                  <c:v>0.11972864729922783</c:v>
                </c:pt>
                <c:pt idx="15">
                  <c:v>-1.3486087983208925E-2</c:v>
                </c:pt>
                <c:pt idx="16">
                  <c:v>-0.1975679585104646</c:v>
                </c:pt>
                <c:pt idx="17">
                  <c:v>-0.18178898169004334</c:v>
                </c:pt>
                <c:pt idx="18">
                  <c:v>-0.37992354109836934</c:v>
                </c:pt>
                <c:pt idx="19">
                  <c:v>-0.41510744966249324</c:v>
                </c:pt>
                <c:pt idx="20">
                  <c:v>-0.58139670753006401</c:v>
                </c:pt>
                <c:pt idx="21">
                  <c:v>-0.61542095163919797</c:v>
                </c:pt>
                <c:pt idx="22">
                  <c:v>-0.57844728132666501</c:v>
                </c:pt>
                <c:pt idx="23">
                  <c:v>-0.69965270540292812</c:v>
                </c:pt>
                <c:pt idx="24">
                  <c:v>-0.85748379523919993</c:v>
                </c:pt>
                <c:pt idx="25">
                  <c:v>-0.96570610076478125</c:v>
                </c:pt>
                <c:pt idx="26">
                  <c:v>-0.81877769284082014</c:v>
                </c:pt>
                <c:pt idx="27">
                  <c:v>-0.92219825519007126</c:v>
                </c:pt>
                <c:pt idx="28">
                  <c:v>-0.91253085515917587</c:v>
                </c:pt>
                <c:pt idx="29">
                  <c:v>-0.91077298027055964</c:v>
                </c:pt>
                <c:pt idx="30">
                  <c:v>-1.0953844603439891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3C-6746-81B2-06F69173FEF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'psudo by degrees'!$M$2:$M$32</c:f>
              <c:numCache>
                <c:formatCode>0.000000</c:formatCode>
                <c:ptCount val="31"/>
                <c:pt idx="0">
                  <c:v>1</c:v>
                </c:pt>
                <c:pt idx="1">
                  <c:v>0.9945218953682734</c:v>
                </c:pt>
                <c:pt idx="2">
                  <c:v>0.97814760073380569</c:v>
                </c:pt>
                <c:pt idx="3">
                  <c:v>0.95105651629515375</c:v>
                </c:pt>
                <c:pt idx="4">
                  <c:v>0.91354545764260098</c:v>
                </c:pt>
                <c:pt idx="5">
                  <c:v>0.86602540378443893</c:v>
                </c:pt>
                <c:pt idx="6">
                  <c:v>0.80901699437494767</c:v>
                </c:pt>
                <c:pt idx="7">
                  <c:v>0.7431448254773948</c:v>
                </c:pt>
                <c:pt idx="8">
                  <c:v>0.66913060635885901</c:v>
                </c:pt>
                <c:pt idx="9">
                  <c:v>0.58778525229247391</c:v>
                </c:pt>
                <c:pt idx="10">
                  <c:v>0.50000000000000111</c:v>
                </c:pt>
                <c:pt idx="11">
                  <c:v>0.40673664307580121</c:v>
                </c:pt>
                <c:pt idx="12">
                  <c:v>0.30901699437494851</c:v>
                </c:pt>
                <c:pt idx="13">
                  <c:v>0.20791169081776076</c:v>
                </c:pt>
                <c:pt idx="14">
                  <c:v>0.104528463267655</c:v>
                </c:pt>
                <c:pt idx="15">
                  <c:v>1.6155696572206502E-15</c:v>
                </c:pt>
                <c:pt idx="16">
                  <c:v>-0.10452846326765179</c:v>
                </c:pt>
                <c:pt idx="17">
                  <c:v>-0.20791169081775759</c:v>
                </c:pt>
                <c:pt idx="18">
                  <c:v>-0.30901699437494567</c:v>
                </c:pt>
                <c:pt idx="19">
                  <c:v>-0.40673664307579827</c:v>
                </c:pt>
                <c:pt idx="20">
                  <c:v>-0.49999999999999789</c:v>
                </c:pt>
                <c:pt idx="21">
                  <c:v>-0.58778525229247125</c:v>
                </c:pt>
                <c:pt idx="22">
                  <c:v>-0.66913060635885657</c:v>
                </c:pt>
                <c:pt idx="23">
                  <c:v>-0.74314482547739258</c:v>
                </c:pt>
                <c:pt idx="24">
                  <c:v>-0.80901699437494579</c:v>
                </c:pt>
                <c:pt idx="25">
                  <c:v>-0.86602540378443738</c:v>
                </c:pt>
                <c:pt idx="26">
                  <c:v>-0.91354545764259976</c:v>
                </c:pt>
                <c:pt idx="27">
                  <c:v>-0.95105651629515275</c:v>
                </c:pt>
                <c:pt idx="28">
                  <c:v>-0.97814760073380502</c:v>
                </c:pt>
                <c:pt idx="29">
                  <c:v>-0.99452189536827307</c:v>
                </c:pt>
                <c:pt idx="30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3C-6746-81B2-06F69173F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4966255"/>
        <c:axId val="1394967935"/>
      </c:lineChart>
      <c:catAx>
        <c:axId val="1394966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967935"/>
        <c:crosses val="autoZero"/>
        <c:auto val="1"/>
        <c:lblAlgn val="ctr"/>
        <c:lblOffset val="100"/>
        <c:noMultiLvlLbl val="0"/>
      </c:catAx>
      <c:valAx>
        <c:axId val="139496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966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Plot of Lead and 180 degree</a:t>
            </a:r>
          </a:p>
          <a:p>
            <a:pPr>
              <a:defRPr/>
            </a:pPr>
            <a:r>
              <a:rPr lang="en-US" sz="1800" b="0" i="0" baseline="0">
                <a:effectLst/>
              </a:rPr>
              <a:t> lag values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75595425222621E-2"/>
          <c:y val="0.1266689851725662"/>
          <c:w val="0.91391982022212936"/>
          <c:h val="0.59382924280821736"/>
        </c:manualLayout>
      </c:layout>
      <c:lineChart>
        <c:grouping val="standard"/>
        <c:varyColors val="0"/>
        <c:ser>
          <c:idx val="0"/>
          <c:order val="0"/>
          <c:tx>
            <c:strRef>
              <c:f>'Figure lead lag wave'!$D$1</c:f>
              <c:strCache>
                <c:ptCount val="1"/>
                <c:pt idx="0">
                  <c:v>Feature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wave'!$D$2:$D$41</c:f>
              <c:numCache>
                <c:formatCode>General</c:formatCode>
                <c:ptCount val="40"/>
                <c:pt idx="0">
                  <c:v>0.98736156381075479</c:v>
                </c:pt>
                <c:pt idx="1">
                  <c:v>0.94976571538163856</c:v>
                </c:pt>
                <c:pt idx="2">
                  <c:v>0.888162760175355</c:v>
                </c:pt>
                <c:pt idx="3">
                  <c:v>0.80410982822879129</c:v>
                </c:pt>
                <c:pt idx="4">
                  <c:v>0.69973151477579865</c:v>
                </c:pt>
                <c:pt idx="5">
                  <c:v>0.57766617712461044</c:v>
                </c:pt>
                <c:pt idx="6">
                  <c:v>0.44099924523687306</c:v>
                </c:pt>
                <c:pt idx="7">
                  <c:v>0.29318523170827249</c:v>
                </c:pt>
                <c:pt idx="8">
                  <c:v>0.13796041249452393</c:v>
                </c:pt>
                <c:pt idx="9">
                  <c:v>-2.0751614459132581E-2</c:v>
                </c:pt>
                <c:pt idx="10">
                  <c:v>-0.17893910550245795</c:v>
                </c:pt>
                <c:pt idx="11">
                  <c:v>-0.3326035756124765</c:v>
                </c:pt>
                <c:pt idx="12">
                  <c:v>-0.4778608675891089</c:v>
                </c:pt>
                <c:pt idx="13">
                  <c:v>-0.61103933140101652</c:v>
                </c:pt>
                <c:pt idx="14">
                  <c:v>-0.72877263201486298</c:v>
                </c:pt>
                <c:pt idx="15">
                  <c:v>-0.82808483981633318</c:v>
                </c:pt>
                <c:pt idx="16">
                  <c:v>-0.90646565280320301</c:v>
                </c:pt>
                <c:pt idx="17">
                  <c:v>-0.96193384916868163</c:v>
                </c:pt>
                <c:pt idx="18">
                  <c:v>-0.99308736639217332</c:v>
                </c:pt>
                <c:pt idx="19">
                  <c:v>-0.99913874099467903</c:v>
                </c:pt>
                <c:pt idx="20">
                  <c:v>-0.97993501315265674</c:v>
                </c:pt>
                <c:pt idx="21">
                  <c:v>-0.93596159304396043</c:v>
                </c:pt>
                <c:pt idx="22">
                  <c:v>-0.86832999119672361</c:v>
                </c:pt>
                <c:pt idx="23">
                  <c:v>-0.77874972297959122</c:v>
                </c:pt>
                <c:pt idx="24">
                  <c:v>-0.66948509739991946</c:v>
                </c:pt>
                <c:pt idx="25">
                  <c:v>-0.54329798245396832</c:v>
                </c:pt>
                <c:pt idx="26">
                  <c:v>-0.40337799374203731</c:v>
                </c:pt>
                <c:pt idx="27">
                  <c:v>-0.25326187096199737</c:v>
                </c:pt>
                <c:pt idx="28">
                  <c:v>-9.674408019131249E-2</c:v>
                </c:pt>
                <c:pt idx="29">
                  <c:v>6.2219098347741773E-2</c:v>
                </c:pt>
                <c:pt idx="30">
                  <c:v>0.21960957267835543</c:v>
                </c:pt>
                <c:pt idx="31">
                  <c:v>0.3714490038672843</c:v>
                </c:pt>
                <c:pt idx="32">
                  <c:v>0.51389936599034169</c:v>
                </c:pt>
                <c:pt idx="33">
                  <c:v>0.64335995942387414</c:v>
                </c:pt>
                <c:pt idx="34">
                  <c:v>0.75655842526961858</c:v>
                </c:pt>
                <c:pt idx="35">
                  <c:v>0.85063346035295184</c:v>
                </c:pt>
                <c:pt idx="36">
                  <c:v>0.9232071420180693</c:v>
                </c:pt>
                <c:pt idx="37">
                  <c:v>0.97244503457548537</c:v>
                </c:pt>
                <c:pt idx="38">
                  <c:v>0.9971025580988403</c:v>
                </c:pt>
                <c:pt idx="39">
                  <c:v>0.99655644751286465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5-704D-AF54-21AB6027E18C}"/>
            </c:ext>
          </c:extLst>
        </c:ser>
        <c:ser>
          <c:idx val="1"/>
          <c:order val="1"/>
          <c:tx>
            <c:strRef>
              <c:f>'Figure lead lag wave'!#REF!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5-704D-AF54-21AB6027E18C}"/>
            </c:ext>
          </c:extLst>
        </c:ser>
        <c:ser>
          <c:idx val="2"/>
          <c:order val="2"/>
          <c:tx>
            <c:strRef>
              <c:f>'Figure lead lag wave'!$F$1</c:f>
              <c:strCache>
                <c:ptCount val="1"/>
                <c:pt idx="0">
                  <c:v>Feature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wave'!$F$2:$F$41</c:f>
              <c:numCache>
                <c:formatCode>General</c:formatCode>
                <c:ptCount val="40"/>
                <c:pt idx="0">
                  <c:v>-0.97993501315265674</c:v>
                </c:pt>
                <c:pt idx="1">
                  <c:v>-0.93596159304396043</c:v>
                </c:pt>
                <c:pt idx="2">
                  <c:v>-0.86832999119672361</c:v>
                </c:pt>
                <c:pt idx="3">
                  <c:v>-0.77874972297959122</c:v>
                </c:pt>
                <c:pt idx="4">
                  <c:v>-0.66948509739991946</c:v>
                </c:pt>
                <c:pt idx="5">
                  <c:v>-0.54329798245396832</c:v>
                </c:pt>
                <c:pt idx="6">
                  <c:v>-0.40337799374203731</c:v>
                </c:pt>
                <c:pt idx="7">
                  <c:v>-0.25326187096199737</c:v>
                </c:pt>
                <c:pt idx="8">
                  <c:v>-9.674408019131249E-2</c:v>
                </c:pt>
                <c:pt idx="9">
                  <c:v>6.2219098347741773E-2</c:v>
                </c:pt>
                <c:pt idx="10">
                  <c:v>0.21960957267835543</c:v>
                </c:pt>
                <c:pt idx="11">
                  <c:v>0.3714490038672843</c:v>
                </c:pt>
                <c:pt idx="12">
                  <c:v>0.51389936599034169</c:v>
                </c:pt>
                <c:pt idx="13">
                  <c:v>0.64335995942387414</c:v>
                </c:pt>
                <c:pt idx="14">
                  <c:v>0.75655842526961858</c:v>
                </c:pt>
                <c:pt idx="15">
                  <c:v>0.85063346035295184</c:v>
                </c:pt>
                <c:pt idx="16">
                  <c:v>0.9232071420180693</c:v>
                </c:pt>
                <c:pt idx="17">
                  <c:v>0.97244503457548537</c:v>
                </c:pt>
                <c:pt idx="18">
                  <c:v>0.9971025580988403</c:v>
                </c:pt>
                <c:pt idx="19">
                  <c:v>0.99655644751286465</c:v>
                </c:pt>
                <c:pt idx="20">
                  <c:v>0.98736156381075479</c:v>
                </c:pt>
                <c:pt idx="21">
                  <c:v>0.94976571538163856</c:v>
                </c:pt>
                <c:pt idx="22">
                  <c:v>0.888162760175355</c:v>
                </c:pt>
                <c:pt idx="23">
                  <c:v>0.80410982822879129</c:v>
                </c:pt>
                <c:pt idx="24">
                  <c:v>0.69973151477579865</c:v>
                </c:pt>
                <c:pt idx="25">
                  <c:v>0.57766617712461044</c:v>
                </c:pt>
                <c:pt idx="26">
                  <c:v>0.44099924523687306</c:v>
                </c:pt>
                <c:pt idx="27">
                  <c:v>0.29318523170827249</c:v>
                </c:pt>
                <c:pt idx="28">
                  <c:v>0.13796041249452393</c:v>
                </c:pt>
                <c:pt idx="29">
                  <c:v>-2.0751614459132581E-2</c:v>
                </c:pt>
                <c:pt idx="30">
                  <c:v>-0.17893910550245795</c:v>
                </c:pt>
                <c:pt idx="31">
                  <c:v>-0.3326035756124765</c:v>
                </c:pt>
                <c:pt idx="32">
                  <c:v>-0.4778608675891089</c:v>
                </c:pt>
                <c:pt idx="33">
                  <c:v>-0.61103933140101652</c:v>
                </c:pt>
                <c:pt idx="34">
                  <c:v>-0.72877263201486298</c:v>
                </c:pt>
                <c:pt idx="35">
                  <c:v>-0.82808483981633318</c:v>
                </c:pt>
                <c:pt idx="36">
                  <c:v>-0.90646565280320301</c:v>
                </c:pt>
                <c:pt idx="37">
                  <c:v>-0.96193384916868163</c:v>
                </c:pt>
                <c:pt idx="38">
                  <c:v>-0.99308736639217332</c:v>
                </c:pt>
                <c:pt idx="39">
                  <c:v>-0.99913874099467903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B5-704D-AF54-21AB6027E18C}"/>
            </c:ext>
          </c:extLst>
        </c:ser>
        <c:ser>
          <c:idx val="3"/>
          <c:order val="3"/>
          <c:tx>
            <c:strRef>
              <c:f>'Figure lead lag wave'!$G$1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wave'!$G$2:$G$41</c:f>
              <c:numCache>
                <c:formatCode>General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B5-704D-AF54-21AB6027E18C}"/>
            </c:ext>
          </c:extLst>
        </c:ser>
        <c:ser>
          <c:idx val="4"/>
          <c:order val="4"/>
          <c:tx>
            <c:strRef>
              <c:f>'Figure lead lag wave'!$H$1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wave'!$H$2:$H$41</c:f>
              <c:numCache>
                <c:formatCode>General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B5-704D-AF54-21AB6027E18C}"/>
            </c:ext>
          </c:extLst>
        </c:ser>
        <c:ser>
          <c:idx val="5"/>
          <c:order val="5"/>
          <c:tx>
            <c:strRef>
              <c:f>'Figure lead lag wave'!#REF!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B5-704D-AF54-21AB6027E18C}"/>
            </c:ext>
          </c:extLst>
        </c:ser>
        <c:ser>
          <c:idx val="7"/>
          <c:order val="6"/>
          <c:tx>
            <c:strRef>
              <c:f>'Figure lead lag wave'!$K$1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wave'!$K$2:$K$41</c:f>
              <c:numCache>
                <c:formatCode>General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B5-704D-AF54-21AB6027E18C}"/>
            </c:ext>
          </c:extLst>
        </c:ser>
        <c:ser>
          <c:idx val="8"/>
          <c:order val="7"/>
          <c:tx>
            <c:strRef>
              <c:f>'Figure lead lag wave'!$L$1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wave'!$L$2:$L$41</c:f>
              <c:numCache>
                <c:formatCode>General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B5-704D-AF54-21AB6027E18C}"/>
            </c:ext>
          </c:extLst>
        </c:ser>
        <c:ser>
          <c:idx val="9"/>
          <c:order val="8"/>
          <c:tx>
            <c:strRef>
              <c:f>'Figure lead lag wave'!$M$1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wave'!$M$2:$M$41</c:f>
              <c:numCache>
                <c:formatCode>General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EB5-704D-AF54-21AB6027E18C}"/>
            </c:ext>
          </c:extLst>
        </c:ser>
        <c:ser>
          <c:idx val="10"/>
          <c:order val="9"/>
          <c:tx>
            <c:strRef>
              <c:f>'Figure lead lag wave'!$N$1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lead lag wave'!$N$2:$N$41</c:f>
              <c:numCache>
                <c:formatCode>0.000000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EB5-704D-AF54-21AB6027E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906831"/>
        <c:axId val="1354336399"/>
      </c:lineChart>
      <c:catAx>
        <c:axId val="1315906831"/>
        <c:scaling>
          <c:orientation val="minMax"/>
        </c:scaling>
        <c:delete val="1"/>
        <c:axPos val="b"/>
        <c:majorTickMark val="none"/>
        <c:minorTickMark val="none"/>
        <c:tickLblPos val="nextTo"/>
        <c:crossAx val="1354336399"/>
        <c:crosses val="autoZero"/>
        <c:auto val="1"/>
        <c:lblAlgn val="ctr"/>
        <c:lblOffset val="100"/>
        <c:noMultiLvlLbl val="0"/>
      </c:catAx>
      <c:valAx>
        <c:axId val="135433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90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lead lag wave'!$D$1</c:f>
              <c:strCache>
                <c:ptCount val="1"/>
                <c:pt idx="0">
                  <c:v>Feature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lead lag wave'!$C$2:$C$41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'Figure lead lag wave'!$D$2:$D$41</c:f>
              <c:numCache>
                <c:formatCode>General</c:formatCode>
                <c:ptCount val="40"/>
                <c:pt idx="0">
                  <c:v>0.98736156381075479</c:v>
                </c:pt>
                <c:pt idx="1">
                  <c:v>0.94976571538163856</c:v>
                </c:pt>
                <c:pt idx="2">
                  <c:v>0.888162760175355</c:v>
                </c:pt>
                <c:pt idx="3">
                  <c:v>0.80410982822879129</c:v>
                </c:pt>
                <c:pt idx="4">
                  <c:v>0.69973151477579865</c:v>
                </c:pt>
                <c:pt idx="5">
                  <c:v>0.57766617712461044</c:v>
                </c:pt>
                <c:pt idx="6">
                  <c:v>0.44099924523687306</c:v>
                </c:pt>
                <c:pt idx="7">
                  <c:v>0.29318523170827249</c:v>
                </c:pt>
                <c:pt idx="8">
                  <c:v>0.13796041249452393</c:v>
                </c:pt>
                <c:pt idx="9">
                  <c:v>-2.0751614459132581E-2</c:v>
                </c:pt>
                <c:pt idx="10">
                  <c:v>-0.17893910550245795</c:v>
                </c:pt>
                <c:pt idx="11">
                  <c:v>-0.3326035756124765</c:v>
                </c:pt>
                <c:pt idx="12">
                  <c:v>-0.4778608675891089</c:v>
                </c:pt>
                <c:pt idx="13">
                  <c:v>-0.61103933140101652</c:v>
                </c:pt>
                <c:pt idx="14">
                  <c:v>-0.72877263201486298</c:v>
                </c:pt>
                <c:pt idx="15">
                  <c:v>-0.82808483981633318</c:v>
                </c:pt>
                <c:pt idx="16">
                  <c:v>-0.90646565280320301</c:v>
                </c:pt>
                <c:pt idx="17">
                  <c:v>-0.96193384916868163</c:v>
                </c:pt>
                <c:pt idx="18">
                  <c:v>-0.99308736639217332</c:v>
                </c:pt>
                <c:pt idx="19">
                  <c:v>-0.99913874099467903</c:v>
                </c:pt>
                <c:pt idx="20">
                  <c:v>-0.97993501315265674</c:v>
                </c:pt>
                <c:pt idx="21">
                  <c:v>-0.93596159304396043</c:v>
                </c:pt>
                <c:pt idx="22">
                  <c:v>-0.86832999119672361</c:v>
                </c:pt>
                <c:pt idx="23">
                  <c:v>-0.77874972297959122</c:v>
                </c:pt>
                <c:pt idx="24">
                  <c:v>-0.66948509739991946</c:v>
                </c:pt>
                <c:pt idx="25">
                  <c:v>-0.54329798245396832</c:v>
                </c:pt>
                <c:pt idx="26">
                  <c:v>-0.40337799374203731</c:v>
                </c:pt>
                <c:pt idx="27">
                  <c:v>-0.25326187096199737</c:v>
                </c:pt>
                <c:pt idx="28">
                  <c:v>-9.674408019131249E-2</c:v>
                </c:pt>
                <c:pt idx="29">
                  <c:v>6.2219098347741773E-2</c:v>
                </c:pt>
                <c:pt idx="30">
                  <c:v>0.21960957267835543</c:v>
                </c:pt>
                <c:pt idx="31">
                  <c:v>0.3714490038672843</c:v>
                </c:pt>
                <c:pt idx="32">
                  <c:v>0.51389936599034169</c:v>
                </c:pt>
                <c:pt idx="33">
                  <c:v>0.64335995942387414</c:v>
                </c:pt>
                <c:pt idx="34">
                  <c:v>0.75655842526961858</c:v>
                </c:pt>
                <c:pt idx="35">
                  <c:v>0.85063346035295184</c:v>
                </c:pt>
                <c:pt idx="36">
                  <c:v>0.9232071420180693</c:v>
                </c:pt>
                <c:pt idx="37">
                  <c:v>0.97244503457548537</c:v>
                </c:pt>
                <c:pt idx="38">
                  <c:v>0.9971025580988403</c:v>
                </c:pt>
                <c:pt idx="39">
                  <c:v>0.99655644751286465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F-7243-BDE3-C6465462E824}"/>
            </c:ext>
          </c:extLst>
        </c:ser>
        <c:ser>
          <c:idx val="1"/>
          <c:order val="1"/>
          <c:tx>
            <c:strRef>
              <c:f>'Figure lead lag wave'!$E$1</c:f>
              <c:strCache>
                <c:ptCount val="1"/>
                <c:pt idx="0">
                  <c:v>Feature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lead lag wave'!$C$2:$C$41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'Figure lead lag wave'!$E$2:$E$41</c:f>
              <c:numCache>
                <c:formatCode>General</c:formatCode>
                <c:ptCount val="40"/>
                <c:pt idx="0">
                  <c:v>0.21960957267835543</c:v>
                </c:pt>
                <c:pt idx="1">
                  <c:v>0.3714490038672843</c:v>
                </c:pt>
                <c:pt idx="2">
                  <c:v>0.51389936599034169</c:v>
                </c:pt>
                <c:pt idx="3">
                  <c:v>0.64335995942387414</c:v>
                </c:pt>
                <c:pt idx="4">
                  <c:v>0.75655842526961858</c:v>
                </c:pt>
                <c:pt idx="5">
                  <c:v>0.85063346035295184</c:v>
                </c:pt>
                <c:pt idx="6">
                  <c:v>0.9232071420180693</c:v>
                </c:pt>
                <c:pt idx="7">
                  <c:v>0.97244503457548537</c:v>
                </c:pt>
                <c:pt idx="8">
                  <c:v>0.9971025580988403</c:v>
                </c:pt>
                <c:pt idx="9">
                  <c:v>0.99655644751286465</c:v>
                </c:pt>
                <c:pt idx="10">
                  <c:v>0.98736156381075479</c:v>
                </c:pt>
                <c:pt idx="11">
                  <c:v>0.94976571538163856</c:v>
                </c:pt>
                <c:pt idx="12">
                  <c:v>0.888162760175355</c:v>
                </c:pt>
                <c:pt idx="13">
                  <c:v>0.80410982822879129</c:v>
                </c:pt>
                <c:pt idx="14">
                  <c:v>0.69973151477579865</c:v>
                </c:pt>
                <c:pt idx="15">
                  <c:v>0.57766617712461044</c:v>
                </c:pt>
                <c:pt idx="16">
                  <c:v>0.44099924523687306</c:v>
                </c:pt>
                <c:pt idx="17">
                  <c:v>0.29318523170827249</c:v>
                </c:pt>
                <c:pt idx="18">
                  <c:v>0.13796041249452393</c:v>
                </c:pt>
                <c:pt idx="19">
                  <c:v>-2.0751614459132581E-2</c:v>
                </c:pt>
                <c:pt idx="20">
                  <c:v>-0.17893910550245795</c:v>
                </c:pt>
                <c:pt idx="21">
                  <c:v>-0.3326035756124765</c:v>
                </c:pt>
                <c:pt idx="22">
                  <c:v>-0.4778608675891089</c:v>
                </c:pt>
                <c:pt idx="23">
                  <c:v>-0.61103933140101652</c:v>
                </c:pt>
                <c:pt idx="24">
                  <c:v>-0.72877263201486298</c:v>
                </c:pt>
                <c:pt idx="25">
                  <c:v>-0.82808483981633318</c:v>
                </c:pt>
                <c:pt idx="26">
                  <c:v>-0.90646565280320301</c:v>
                </c:pt>
                <c:pt idx="27">
                  <c:v>-0.96193384916868163</c:v>
                </c:pt>
                <c:pt idx="28">
                  <c:v>-0.99308736639217332</c:v>
                </c:pt>
                <c:pt idx="29">
                  <c:v>-0.99913874099467903</c:v>
                </c:pt>
                <c:pt idx="30">
                  <c:v>-0.97993501315265674</c:v>
                </c:pt>
                <c:pt idx="31">
                  <c:v>-0.93596159304396043</c:v>
                </c:pt>
                <c:pt idx="32">
                  <c:v>-0.86832999119672361</c:v>
                </c:pt>
                <c:pt idx="33">
                  <c:v>-0.77874972297959122</c:v>
                </c:pt>
                <c:pt idx="34">
                  <c:v>-0.66948509739991946</c:v>
                </c:pt>
                <c:pt idx="35">
                  <c:v>-0.54329798245396832</c:v>
                </c:pt>
                <c:pt idx="36">
                  <c:v>-0.40337799374203731</c:v>
                </c:pt>
                <c:pt idx="37">
                  <c:v>-0.25326187096199737</c:v>
                </c:pt>
                <c:pt idx="38">
                  <c:v>-9.674408019131249E-2</c:v>
                </c:pt>
                <c:pt idx="39">
                  <c:v>6.2219098347741773E-2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F-7243-BDE3-C6465462E824}"/>
            </c:ext>
          </c:extLst>
        </c:ser>
        <c:ser>
          <c:idx val="2"/>
          <c:order val="2"/>
          <c:tx>
            <c:strRef>
              <c:f>'Figure lead lag wave'!$F$1</c:f>
              <c:strCache>
                <c:ptCount val="1"/>
                <c:pt idx="0">
                  <c:v>Feature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lead lag wave'!$C$2:$C$41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'Figure lead lag wave'!$F$2:$F$41</c:f>
              <c:numCache>
                <c:formatCode>General</c:formatCode>
                <c:ptCount val="40"/>
                <c:pt idx="0">
                  <c:v>-0.97993501315265674</c:v>
                </c:pt>
                <c:pt idx="1">
                  <c:v>-0.93596159304396043</c:v>
                </c:pt>
                <c:pt idx="2">
                  <c:v>-0.86832999119672361</c:v>
                </c:pt>
                <c:pt idx="3">
                  <c:v>-0.77874972297959122</c:v>
                </c:pt>
                <c:pt idx="4">
                  <c:v>-0.66948509739991946</c:v>
                </c:pt>
                <c:pt idx="5">
                  <c:v>-0.54329798245396832</c:v>
                </c:pt>
                <c:pt idx="6">
                  <c:v>-0.40337799374203731</c:v>
                </c:pt>
                <c:pt idx="7">
                  <c:v>-0.25326187096199737</c:v>
                </c:pt>
                <c:pt idx="8">
                  <c:v>-9.674408019131249E-2</c:v>
                </c:pt>
                <c:pt idx="9">
                  <c:v>6.2219098347741773E-2</c:v>
                </c:pt>
                <c:pt idx="10">
                  <c:v>0.21960957267835543</c:v>
                </c:pt>
                <c:pt idx="11">
                  <c:v>0.3714490038672843</c:v>
                </c:pt>
                <c:pt idx="12">
                  <c:v>0.51389936599034169</c:v>
                </c:pt>
                <c:pt idx="13">
                  <c:v>0.64335995942387414</c:v>
                </c:pt>
                <c:pt idx="14">
                  <c:v>0.75655842526961858</c:v>
                </c:pt>
                <c:pt idx="15">
                  <c:v>0.85063346035295184</c:v>
                </c:pt>
                <c:pt idx="16">
                  <c:v>0.9232071420180693</c:v>
                </c:pt>
                <c:pt idx="17">
                  <c:v>0.97244503457548537</c:v>
                </c:pt>
                <c:pt idx="18">
                  <c:v>0.9971025580988403</c:v>
                </c:pt>
                <c:pt idx="19">
                  <c:v>0.99655644751286465</c:v>
                </c:pt>
                <c:pt idx="20">
                  <c:v>0.98736156381075479</c:v>
                </c:pt>
                <c:pt idx="21">
                  <c:v>0.94976571538163856</c:v>
                </c:pt>
                <c:pt idx="22">
                  <c:v>0.888162760175355</c:v>
                </c:pt>
                <c:pt idx="23">
                  <c:v>0.80410982822879129</c:v>
                </c:pt>
                <c:pt idx="24">
                  <c:v>0.69973151477579865</c:v>
                </c:pt>
                <c:pt idx="25">
                  <c:v>0.57766617712461044</c:v>
                </c:pt>
                <c:pt idx="26">
                  <c:v>0.44099924523687306</c:v>
                </c:pt>
                <c:pt idx="27">
                  <c:v>0.29318523170827249</c:v>
                </c:pt>
                <c:pt idx="28">
                  <c:v>0.13796041249452393</c:v>
                </c:pt>
                <c:pt idx="29">
                  <c:v>-2.0751614459132581E-2</c:v>
                </c:pt>
                <c:pt idx="30">
                  <c:v>-0.17893910550245795</c:v>
                </c:pt>
                <c:pt idx="31">
                  <c:v>-0.3326035756124765</c:v>
                </c:pt>
                <c:pt idx="32">
                  <c:v>-0.4778608675891089</c:v>
                </c:pt>
                <c:pt idx="33">
                  <c:v>-0.61103933140101652</c:v>
                </c:pt>
                <c:pt idx="34">
                  <c:v>-0.72877263201486298</c:v>
                </c:pt>
                <c:pt idx="35">
                  <c:v>-0.82808483981633318</c:v>
                </c:pt>
                <c:pt idx="36">
                  <c:v>-0.90646565280320301</c:v>
                </c:pt>
                <c:pt idx="37">
                  <c:v>-0.96193384916868163</c:v>
                </c:pt>
                <c:pt idx="38">
                  <c:v>-0.99308736639217332</c:v>
                </c:pt>
                <c:pt idx="39">
                  <c:v>-0.99913874099467903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2F-7243-BDE3-C6465462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2187663"/>
        <c:axId val="1742253567"/>
      </c:lineChart>
      <c:catAx>
        <c:axId val="1742187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253567"/>
        <c:crosses val="autoZero"/>
        <c:auto val="1"/>
        <c:lblAlgn val="ctr"/>
        <c:lblOffset val="100"/>
        <c:noMultiLvlLbl val="0"/>
      </c:catAx>
      <c:valAx>
        <c:axId val="1742253567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187663"/>
        <c:crossesAt val="2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Cosine</a:t>
            </a:r>
            <a:r>
              <a:rPr lang="en-US" baseline="0"/>
              <a:t> Lead Feature values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685763814761364E-2"/>
          <c:y val="0.10458596660284003"/>
          <c:w val="0.92648424673802299"/>
          <c:h val="0.8566674512986441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PSC'!$C$2:$C$41</c:f>
              <c:numCache>
                <c:formatCode>General</c:formatCode>
                <c:ptCount val="40"/>
                <c:pt idx="0">
                  <c:v>0.98736156381075479</c:v>
                </c:pt>
                <c:pt idx="1">
                  <c:v>0.94976571538163856</c:v>
                </c:pt>
                <c:pt idx="2">
                  <c:v>0.888162760175355</c:v>
                </c:pt>
                <c:pt idx="3">
                  <c:v>0.80410982822879129</c:v>
                </c:pt>
                <c:pt idx="4">
                  <c:v>0.69973151477579865</c:v>
                </c:pt>
                <c:pt idx="5">
                  <c:v>0.57766617712461044</c:v>
                </c:pt>
                <c:pt idx="6">
                  <c:v>0.44099924523687306</c:v>
                </c:pt>
                <c:pt idx="7">
                  <c:v>0.29318523170827249</c:v>
                </c:pt>
                <c:pt idx="8">
                  <c:v>0.13796041249452393</c:v>
                </c:pt>
                <c:pt idx="9">
                  <c:v>-2.0751614459132581E-2</c:v>
                </c:pt>
                <c:pt idx="10">
                  <c:v>-0.17893910550245795</c:v>
                </c:pt>
                <c:pt idx="11">
                  <c:v>-0.3326035756124765</c:v>
                </c:pt>
                <c:pt idx="12">
                  <c:v>-0.4778608675891089</c:v>
                </c:pt>
                <c:pt idx="13">
                  <c:v>-0.61103933140101652</c:v>
                </c:pt>
                <c:pt idx="14">
                  <c:v>-0.72877263201486298</c:v>
                </c:pt>
                <c:pt idx="15">
                  <c:v>-0.82808483981633318</c:v>
                </c:pt>
                <c:pt idx="16">
                  <c:v>-0.90646565280320301</c:v>
                </c:pt>
                <c:pt idx="17">
                  <c:v>-0.96193384916868163</c:v>
                </c:pt>
                <c:pt idx="18">
                  <c:v>-0.99308736639217332</c:v>
                </c:pt>
                <c:pt idx="19">
                  <c:v>-0.99913874099467903</c:v>
                </c:pt>
                <c:pt idx="20">
                  <c:v>-0.97993501315265674</c:v>
                </c:pt>
                <c:pt idx="21">
                  <c:v>-0.93596159304396043</c:v>
                </c:pt>
                <c:pt idx="22">
                  <c:v>-0.86832999119672361</c:v>
                </c:pt>
                <c:pt idx="23">
                  <c:v>-0.77874972297959122</c:v>
                </c:pt>
                <c:pt idx="24">
                  <c:v>-0.66948509739991946</c:v>
                </c:pt>
                <c:pt idx="25">
                  <c:v>-0.54329798245396832</c:v>
                </c:pt>
                <c:pt idx="26">
                  <c:v>-0.40337799374203731</c:v>
                </c:pt>
                <c:pt idx="27">
                  <c:v>-0.25326187096199737</c:v>
                </c:pt>
                <c:pt idx="28">
                  <c:v>-9.674408019131249E-2</c:v>
                </c:pt>
                <c:pt idx="29">
                  <c:v>6.2219098347741773E-2</c:v>
                </c:pt>
                <c:pt idx="30">
                  <c:v>0.21960957267835543</c:v>
                </c:pt>
                <c:pt idx="31">
                  <c:v>0.3714490038672843</c:v>
                </c:pt>
                <c:pt idx="32">
                  <c:v>0.51389936599034169</c:v>
                </c:pt>
                <c:pt idx="33">
                  <c:v>0.64335995942387414</c:v>
                </c:pt>
                <c:pt idx="34">
                  <c:v>0.75655842526961858</c:v>
                </c:pt>
                <c:pt idx="35">
                  <c:v>0.85063346035295184</c:v>
                </c:pt>
                <c:pt idx="36">
                  <c:v>0.9232071420180693</c:v>
                </c:pt>
                <c:pt idx="37">
                  <c:v>0.97244503457548537</c:v>
                </c:pt>
                <c:pt idx="38">
                  <c:v>0.9971025580988403</c:v>
                </c:pt>
                <c:pt idx="39">
                  <c:v>0.99655644751286465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4-D94F-B0C6-B2B202B93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1793312"/>
        <c:axId val="1061794992"/>
      </c:lineChart>
      <c:catAx>
        <c:axId val="1061793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794992"/>
        <c:crosses val="autoZero"/>
        <c:auto val="1"/>
        <c:lblAlgn val="ctr"/>
        <c:lblOffset val="100"/>
        <c:noMultiLvlLbl val="0"/>
      </c:catAx>
      <c:valAx>
        <c:axId val="106179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79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Plot of Lead and each lag values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75595425222621E-2"/>
          <c:y val="0.1266689851725662"/>
          <c:w val="0.91391982022212936"/>
          <c:h val="0.59382924280821736"/>
        </c:manualLayout>
      </c:layout>
      <c:lineChart>
        <c:grouping val="standard"/>
        <c:varyColors val="0"/>
        <c:ser>
          <c:idx val="0"/>
          <c:order val="0"/>
          <c:tx>
            <c:strRef>
              <c:f>'pseudo random by phase for PSC'!$C$1</c:f>
              <c:strCache>
                <c:ptCount val="1"/>
                <c:pt idx="0">
                  <c:v>LeadFeature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PSC'!$C$2:$C$41</c:f>
              <c:numCache>
                <c:formatCode>General</c:formatCode>
                <c:ptCount val="40"/>
                <c:pt idx="0">
                  <c:v>0.98736156381075479</c:v>
                </c:pt>
                <c:pt idx="1">
                  <c:v>0.94976571538163856</c:v>
                </c:pt>
                <c:pt idx="2">
                  <c:v>0.888162760175355</c:v>
                </c:pt>
                <c:pt idx="3">
                  <c:v>0.80410982822879129</c:v>
                </c:pt>
                <c:pt idx="4">
                  <c:v>0.69973151477579865</c:v>
                </c:pt>
                <c:pt idx="5">
                  <c:v>0.57766617712461044</c:v>
                </c:pt>
                <c:pt idx="6">
                  <c:v>0.44099924523687306</c:v>
                </c:pt>
                <c:pt idx="7">
                  <c:v>0.29318523170827249</c:v>
                </c:pt>
                <c:pt idx="8">
                  <c:v>0.13796041249452393</c:v>
                </c:pt>
                <c:pt idx="9">
                  <c:v>-2.0751614459132581E-2</c:v>
                </c:pt>
                <c:pt idx="10">
                  <c:v>-0.17893910550245795</c:v>
                </c:pt>
                <c:pt idx="11">
                  <c:v>-0.3326035756124765</c:v>
                </c:pt>
                <c:pt idx="12">
                  <c:v>-0.4778608675891089</c:v>
                </c:pt>
                <c:pt idx="13">
                  <c:v>-0.61103933140101652</c:v>
                </c:pt>
                <c:pt idx="14">
                  <c:v>-0.72877263201486298</c:v>
                </c:pt>
                <c:pt idx="15">
                  <c:v>-0.82808483981633318</c:v>
                </c:pt>
                <c:pt idx="16">
                  <c:v>-0.90646565280320301</c:v>
                </c:pt>
                <c:pt idx="17">
                  <c:v>-0.96193384916868163</c:v>
                </c:pt>
                <c:pt idx="18">
                  <c:v>-0.99308736639217332</c:v>
                </c:pt>
                <c:pt idx="19">
                  <c:v>-0.99913874099467903</c:v>
                </c:pt>
                <c:pt idx="20">
                  <c:v>-0.97993501315265674</c:v>
                </c:pt>
                <c:pt idx="21">
                  <c:v>-0.93596159304396043</c:v>
                </c:pt>
                <c:pt idx="22">
                  <c:v>-0.86832999119672361</c:v>
                </c:pt>
                <c:pt idx="23">
                  <c:v>-0.77874972297959122</c:v>
                </c:pt>
                <c:pt idx="24">
                  <c:v>-0.66948509739991946</c:v>
                </c:pt>
                <c:pt idx="25">
                  <c:v>-0.54329798245396832</c:v>
                </c:pt>
                <c:pt idx="26">
                  <c:v>-0.40337799374203731</c:v>
                </c:pt>
                <c:pt idx="27">
                  <c:v>-0.25326187096199737</c:v>
                </c:pt>
                <c:pt idx="28">
                  <c:v>-9.674408019131249E-2</c:v>
                </c:pt>
                <c:pt idx="29">
                  <c:v>6.2219098347741773E-2</c:v>
                </c:pt>
                <c:pt idx="30">
                  <c:v>0.21960957267835543</c:v>
                </c:pt>
                <c:pt idx="31">
                  <c:v>0.3714490038672843</c:v>
                </c:pt>
                <c:pt idx="32">
                  <c:v>0.51389936599034169</c:v>
                </c:pt>
                <c:pt idx="33">
                  <c:v>0.64335995942387414</c:v>
                </c:pt>
                <c:pt idx="34">
                  <c:v>0.75655842526961858</c:v>
                </c:pt>
                <c:pt idx="35">
                  <c:v>0.85063346035295184</c:v>
                </c:pt>
                <c:pt idx="36">
                  <c:v>0.9232071420180693</c:v>
                </c:pt>
                <c:pt idx="37">
                  <c:v>0.97244503457548537</c:v>
                </c:pt>
                <c:pt idx="38">
                  <c:v>0.9971025580988403</c:v>
                </c:pt>
                <c:pt idx="39">
                  <c:v>0.99655644751286465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C-B94C-81BD-7859FEE5C70F}"/>
            </c:ext>
          </c:extLst>
        </c:ser>
        <c:ser>
          <c:idx val="1"/>
          <c:order val="1"/>
          <c:tx>
            <c:strRef>
              <c:f>'pseudo random by phase for PSC'!$D$1</c:f>
              <c:strCache>
                <c:ptCount val="1"/>
                <c:pt idx="0">
                  <c:v>LAGby0deg+random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PSC'!$D$2:$D$41</c:f>
              <c:numCache>
                <c:formatCode>0.000000</c:formatCode>
                <c:ptCount val="40"/>
                <c:pt idx="0">
                  <c:v>0.98442940562230663</c:v>
                </c:pt>
                <c:pt idx="1">
                  <c:v>0.95395254497545301</c:v>
                </c:pt>
                <c:pt idx="2">
                  <c:v>0.84697242988121202</c:v>
                </c:pt>
                <c:pt idx="3">
                  <c:v>0.83241920568014194</c:v>
                </c:pt>
                <c:pt idx="4">
                  <c:v>0.65621309397965233</c:v>
                </c:pt>
                <c:pt idx="5">
                  <c:v>0.57458567394581839</c:v>
                </c:pt>
                <c:pt idx="6">
                  <c:v>0.50552547831831607</c:v>
                </c:pt>
                <c:pt idx="7">
                  <c:v>0.23133930481673251</c:v>
                </c:pt>
                <c:pt idx="8">
                  <c:v>0.16903945741134721</c:v>
                </c:pt>
                <c:pt idx="9">
                  <c:v>-2.8201282431394723E-2</c:v>
                </c:pt>
                <c:pt idx="10">
                  <c:v>-0.20435836221011086</c:v>
                </c:pt>
                <c:pt idx="11">
                  <c:v>-0.33697891463839452</c:v>
                </c:pt>
                <c:pt idx="12">
                  <c:v>-0.4357755906930863</c:v>
                </c:pt>
                <c:pt idx="13">
                  <c:v>-0.54536885443851058</c:v>
                </c:pt>
                <c:pt idx="14">
                  <c:v>-0.75423856140252998</c:v>
                </c:pt>
                <c:pt idx="15">
                  <c:v>-0.81610851554457231</c:v>
                </c:pt>
                <c:pt idx="16">
                  <c:v>-0.936198641440668</c:v>
                </c:pt>
                <c:pt idx="17">
                  <c:v>-0.93851236610612077</c:v>
                </c:pt>
                <c:pt idx="18">
                  <c:v>-0.98457440022836451</c:v>
                </c:pt>
                <c:pt idx="19">
                  <c:v>-0.9950620090557124</c:v>
                </c:pt>
                <c:pt idx="20">
                  <c:v>-0.97996653022008551</c:v>
                </c:pt>
                <c:pt idx="21">
                  <c:v>-0.94143784969589772</c:v>
                </c:pt>
                <c:pt idx="22">
                  <c:v>-0.85365777743661186</c:v>
                </c:pt>
                <c:pt idx="23">
                  <c:v>-0.83562350378887951</c:v>
                </c:pt>
                <c:pt idx="24">
                  <c:v>-0.65125486813526512</c:v>
                </c:pt>
                <c:pt idx="25">
                  <c:v>-0.54444053151157146</c:v>
                </c:pt>
                <c:pt idx="26">
                  <c:v>-0.37875627617319702</c:v>
                </c:pt>
                <c:pt idx="27">
                  <c:v>-0.33444310482977535</c:v>
                </c:pt>
                <c:pt idx="28">
                  <c:v>-5.5430291971110011E-2</c:v>
                </c:pt>
                <c:pt idx="29">
                  <c:v>7.3197543733919566E-3</c:v>
                </c:pt>
                <c:pt idx="30">
                  <c:v>0.14513980843295277</c:v>
                </c:pt>
                <c:pt idx="31">
                  <c:v>0.40227866296263598</c:v>
                </c:pt>
                <c:pt idx="32">
                  <c:v>0.5745003154923739</c:v>
                </c:pt>
                <c:pt idx="33">
                  <c:v>0.63761485755457414</c:v>
                </c:pt>
                <c:pt idx="34">
                  <c:v>0.77566320425838053</c:v>
                </c:pt>
                <c:pt idx="35">
                  <c:v>0.83955360698217441</c:v>
                </c:pt>
                <c:pt idx="36">
                  <c:v>0.9239488951885142</c:v>
                </c:pt>
                <c:pt idx="37">
                  <c:v>0.97853886528891287</c:v>
                </c:pt>
                <c:pt idx="38">
                  <c:v>0.98756343732241136</c:v>
                </c:pt>
                <c:pt idx="39">
                  <c:v>0.99599623802945214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C-B94C-81BD-7859FEE5C70F}"/>
            </c:ext>
          </c:extLst>
        </c:ser>
        <c:ser>
          <c:idx val="2"/>
          <c:order val="2"/>
          <c:tx>
            <c:strRef>
              <c:f>'pseudo random by phase for PSC'!$E$1</c:f>
              <c:strCache>
                <c:ptCount val="1"/>
                <c:pt idx="0">
                  <c:v>LAGby0deg-Exact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PSC'!$E$2:$E$41</c:f>
              <c:numCache>
                <c:formatCode>0.000000</c:formatCode>
                <c:ptCount val="40"/>
                <c:pt idx="0">
                  <c:v>0.98736156381075479</c:v>
                </c:pt>
                <c:pt idx="1">
                  <c:v>0.94976571538163856</c:v>
                </c:pt>
                <c:pt idx="2">
                  <c:v>0.888162760175355</c:v>
                </c:pt>
                <c:pt idx="3">
                  <c:v>0.80410982822879129</c:v>
                </c:pt>
                <c:pt idx="4">
                  <c:v>0.69973151477579865</c:v>
                </c:pt>
                <c:pt idx="5">
                  <c:v>0.57766617712461044</c:v>
                </c:pt>
                <c:pt idx="6">
                  <c:v>0.44099924523687306</c:v>
                </c:pt>
                <c:pt idx="7">
                  <c:v>0.29318523170827265</c:v>
                </c:pt>
                <c:pt idx="8">
                  <c:v>0.13796041249452393</c:v>
                </c:pt>
                <c:pt idx="9">
                  <c:v>-2.0751614459132581E-2</c:v>
                </c:pt>
                <c:pt idx="10">
                  <c:v>-0.17893910550245795</c:v>
                </c:pt>
                <c:pt idx="11">
                  <c:v>-0.3326035756124765</c:v>
                </c:pt>
                <c:pt idx="12">
                  <c:v>-0.4778608675891089</c:v>
                </c:pt>
                <c:pt idx="13">
                  <c:v>-0.61103933140101652</c:v>
                </c:pt>
                <c:pt idx="14">
                  <c:v>-0.72877263201486298</c:v>
                </c:pt>
                <c:pt idx="15">
                  <c:v>-0.82808483981633318</c:v>
                </c:pt>
                <c:pt idx="16">
                  <c:v>-0.9064656528032029</c:v>
                </c:pt>
                <c:pt idx="17">
                  <c:v>-0.96193384916868174</c:v>
                </c:pt>
                <c:pt idx="18">
                  <c:v>-0.99308736639217332</c:v>
                </c:pt>
                <c:pt idx="19">
                  <c:v>-0.99913874099467903</c:v>
                </c:pt>
                <c:pt idx="20">
                  <c:v>-0.97993501315265674</c:v>
                </c:pt>
                <c:pt idx="21">
                  <c:v>-0.93596159304396032</c:v>
                </c:pt>
                <c:pt idx="22">
                  <c:v>-0.86832999119672349</c:v>
                </c:pt>
                <c:pt idx="23">
                  <c:v>-0.77874972297959111</c:v>
                </c:pt>
                <c:pt idx="24">
                  <c:v>-0.66948509739991957</c:v>
                </c:pt>
                <c:pt idx="25">
                  <c:v>-0.5432979824539681</c:v>
                </c:pt>
                <c:pt idx="26">
                  <c:v>-0.40337799374203726</c:v>
                </c:pt>
                <c:pt idx="27">
                  <c:v>-0.25326187096199732</c:v>
                </c:pt>
                <c:pt idx="28">
                  <c:v>-9.6744080191312462E-2</c:v>
                </c:pt>
                <c:pt idx="29">
                  <c:v>6.2219098347741794E-2</c:v>
                </c:pt>
                <c:pt idx="30">
                  <c:v>0.21960957267835546</c:v>
                </c:pt>
                <c:pt idx="31">
                  <c:v>0.37144900386728436</c:v>
                </c:pt>
                <c:pt idx="32">
                  <c:v>0.51389936599034169</c:v>
                </c:pt>
                <c:pt idx="33">
                  <c:v>0.64335995942387425</c:v>
                </c:pt>
                <c:pt idx="34">
                  <c:v>0.75655842526961858</c:v>
                </c:pt>
                <c:pt idx="35">
                  <c:v>0.85063346035295184</c:v>
                </c:pt>
                <c:pt idx="36">
                  <c:v>0.9232071420180693</c:v>
                </c:pt>
                <c:pt idx="37">
                  <c:v>0.97244503457548537</c:v>
                </c:pt>
                <c:pt idx="38">
                  <c:v>0.9971025580988403</c:v>
                </c:pt>
                <c:pt idx="39">
                  <c:v>0.99655644751286465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C-B94C-81BD-7859FEE5C70F}"/>
            </c:ext>
          </c:extLst>
        </c:ser>
        <c:ser>
          <c:idx val="3"/>
          <c:order val="3"/>
          <c:tx>
            <c:strRef>
              <c:f>'pseudo random by phase for PSC'!$F$1</c:f>
              <c:strCache>
                <c:ptCount val="1"/>
                <c:pt idx="0">
                  <c:v>LAGby22deg+random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PSC'!$F$2:$F$41</c:f>
              <c:numCache>
                <c:formatCode>0.000000</c:formatCode>
                <c:ptCount val="40"/>
                <c:pt idx="0">
                  <c:v>0</c:v>
                </c:pt>
                <c:pt idx="1">
                  <c:v>0.99816479802950808</c:v>
                </c:pt>
                <c:pt idx="2">
                  <c:v>0.99174366378844681</c:v>
                </c:pt>
                <c:pt idx="3">
                  <c:v>0.97616008033594026</c:v>
                </c:pt>
                <c:pt idx="4">
                  <c:v>0.90758953148518362</c:v>
                </c:pt>
                <c:pt idx="5">
                  <c:v>0.86145717419812962</c:v>
                </c:pt>
                <c:pt idx="6">
                  <c:v>0.79231452011074954</c:v>
                </c:pt>
                <c:pt idx="7">
                  <c:v>0.56563555534468024</c:v>
                </c:pt>
                <c:pt idx="8">
                  <c:v>0.54830746671113861</c:v>
                </c:pt>
                <c:pt idx="9">
                  <c:v>0.34825612557270125</c:v>
                </c:pt>
                <c:pt idx="10">
                  <c:v>0.14798658624642974</c:v>
                </c:pt>
                <c:pt idx="11">
                  <c:v>1.6430257145713247E-2</c:v>
                </c:pt>
                <c:pt idx="12">
                  <c:v>-0.21489723205376896</c:v>
                </c:pt>
                <c:pt idx="13">
                  <c:v>-0.17987965651886401</c:v>
                </c:pt>
                <c:pt idx="14">
                  <c:v>-0.46532981488940789</c:v>
                </c:pt>
                <c:pt idx="15">
                  <c:v>-0.45071163172083295</c:v>
                </c:pt>
                <c:pt idx="16">
                  <c:v>-0.64242876104670732</c:v>
                </c:pt>
                <c:pt idx="17">
                  <c:v>0</c:v>
                </c:pt>
                <c:pt idx="18">
                  <c:v>-0.89923399262868065</c:v>
                </c:pt>
                <c:pt idx="19">
                  <c:v>-0.67307199166862597</c:v>
                </c:pt>
                <c:pt idx="20">
                  <c:v>-0.67439224044866253</c:v>
                </c:pt>
                <c:pt idx="21">
                  <c:v>-0.63847310492234521</c:v>
                </c:pt>
                <c:pt idx="22">
                  <c:v>-0.5069527705755652</c:v>
                </c:pt>
                <c:pt idx="23">
                  <c:v>-0.53403454937857486</c:v>
                </c:pt>
                <c:pt idx="24">
                  <c:v>-0.29073069200625834</c:v>
                </c:pt>
                <c:pt idx="25">
                  <c:v>-0.12910098676429227</c:v>
                </c:pt>
                <c:pt idx="26">
                  <c:v>-6.5562934061690628E-2</c:v>
                </c:pt>
                <c:pt idx="27">
                  <c:v>7.0145704869915351E-2</c:v>
                </c:pt>
                <c:pt idx="28">
                  <c:v>0.3804592946121651</c:v>
                </c:pt>
                <c:pt idx="29">
                  <c:v>0.51610008420210762</c:v>
                </c:pt>
                <c:pt idx="30">
                  <c:v>0.5135201853356004</c:v>
                </c:pt>
                <c:pt idx="31">
                  <c:v>0.69459012062707548</c:v>
                </c:pt>
                <c:pt idx="32">
                  <c:v>0.86229988568670501</c:v>
                </c:pt>
                <c:pt idx="33">
                  <c:v>0.84484587456670357</c:v>
                </c:pt>
                <c:pt idx="34">
                  <c:v>0.94829453402894248</c:v>
                </c:pt>
                <c:pt idx="35">
                  <c:v>0.96309382747110361</c:v>
                </c:pt>
                <c:pt idx="36">
                  <c:v>0.99400962887892041</c:v>
                </c:pt>
                <c:pt idx="37">
                  <c:v>0.99850661111192929</c:v>
                </c:pt>
                <c:pt idx="38">
                  <c:v>0.9949688574704536</c:v>
                </c:pt>
                <c:pt idx="39">
                  <c:v>0.98729470753905735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AC-B94C-81BD-7859FEE5C70F}"/>
            </c:ext>
          </c:extLst>
        </c:ser>
        <c:ser>
          <c:idx val="4"/>
          <c:order val="4"/>
          <c:tx>
            <c:strRef>
              <c:f>'pseudo random by phase for PSC'!$G$1</c:f>
              <c:strCache>
                <c:ptCount val="1"/>
                <c:pt idx="0">
                  <c:v>LAGby22deg+Exact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PSC'!$G$2:$G$41</c:f>
              <c:numCache>
                <c:formatCode>0.000000</c:formatCode>
                <c:ptCount val="40"/>
                <c:pt idx="0">
                  <c:v>0.97285229768852832</c:v>
                </c:pt>
                <c:pt idx="1">
                  <c:v>0.99723439949397574</c:v>
                </c:pt>
                <c:pt idx="2">
                  <c:v>0.99640953465197346</c:v>
                </c:pt>
                <c:pt idx="3">
                  <c:v>0.97039855316586221</c:v>
                </c:pt>
                <c:pt idx="4">
                  <c:v>0.91985893129510587</c:v>
                </c:pt>
                <c:pt idx="5">
                  <c:v>0.84606815261178869</c:v>
                </c:pt>
                <c:pt idx="6">
                  <c:v>0.75089141721139818</c:v>
                </c:pt>
                <c:pt idx="7">
                  <c:v>0.63673449528805137</c:v>
                </c:pt>
                <c:pt idx="8">
                  <c:v>0.50648291678832591</c:v>
                </c:pt>
                <c:pt idx="9">
                  <c:v>0.36342903423905654</c:v>
                </c:pt>
                <c:pt idx="10">
                  <c:v>0.2111888023726885</c:v>
                </c:pt>
                <c:pt idx="11">
                  <c:v>5.3610378100979843E-2</c:v>
                </c:pt>
                <c:pt idx="12">
                  <c:v>-0.10532314885614991</c:v>
                </c:pt>
                <c:pt idx="13">
                  <c:v>-0.2615944360211418</c:v>
                </c:pt>
                <c:pt idx="14">
                  <c:v>-0.41125343401190456</c:v>
                </c:pt>
                <c:pt idx="15">
                  <c:v>-0.55051723143593245</c:v>
                </c:pt>
                <c:pt idx="16">
                  <c:v>-0.6758656750587938</c:v>
                </c:pt>
                <c:pt idx="17">
                  <c:v>-0.78413034826819306</c:v>
                </c:pt>
                <c:pt idx="18">
                  <c:v>-0.87257465873631479</c:v>
                </c:pt>
                <c:pt idx="19">
                  <c:v>-0.90720465497330516</c:v>
                </c:pt>
                <c:pt idx="20">
                  <c:v>-0.82906648878746025</c:v>
                </c:pt>
                <c:pt idx="21">
                  <c:v>-0.72997211477125146</c:v>
                </c:pt>
                <c:pt idx="22">
                  <c:v>-0.61242632877011338</c:v>
                </c:pt>
                <c:pt idx="23">
                  <c:v>-0.47940032061542542</c:v>
                </c:pt>
                <c:pt idx="24">
                  <c:v>-0.33425657173833478</c:v>
                </c:pt>
                <c:pt idx="25">
                  <c:v>-0.18066386215574132</c:v>
                </c:pt>
                <c:pt idx="26">
                  <c:v>-2.2504535186033077E-2</c:v>
                </c:pt>
                <c:pt idx="27">
                  <c:v>0.13622363604750998</c:v>
                </c:pt>
                <c:pt idx="28">
                  <c:v>0.29150849981774707</c:v>
                </c:pt>
                <c:pt idx="29">
                  <c:v>0.43942494044084496</c:v>
                </c:pt>
                <c:pt idx="30">
                  <c:v>0.5762340929244939</c:v>
                </c:pt>
                <c:pt idx="31">
                  <c:v>0.6984778497811559</c:v>
                </c:pt>
                <c:pt idx="32">
                  <c:v>0.80306627116969664</c:v>
                </c:pt>
                <c:pt idx="33">
                  <c:v>0.88735568891041094</c:v>
                </c:pt>
                <c:pt idx="34">
                  <c:v>0.94921553014820947</c:v>
                </c:pt>
                <c:pt idx="35">
                  <c:v>0.98708217157077083</c:v>
                </c:pt>
                <c:pt idx="36">
                  <c:v>0.99999846291545447</c:v>
                </c:pt>
                <c:pt idx="37">
                  <c:v>0.98763792073433776</c:v>
                </c:pt>
                <c:pt idx="38">
                  <c:v>0.95031298087466187</c:v>
                </c:pt>
                <c:pt idx="39">
                  <c:v>0.95242910862079466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AC-B94C-81BD-7859FEE5C70F}"/>
            </c:ext>
          </c:extLst>
        </c:ser>
        <c:ser>
          <c:idx val="5"/>
          <c:order val="5"/>
          <c:tx>
            <c:strRef>
              <c:f>'pseudo random by phase for PSC'!$H$1</c:f>
              <c:strCache>
                <c:ptCount val="1"/>
                <c:pt idx="0">
                  <c:v>LAGby45deg+random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PSC'!$H$2:$H$41</c:f>
              <c:numCache>
                <c:formatCode>0.000000</c:formatCode>
                <c:ptCount val="40"/>
                <c:pt idx="0">
                  <c:v>0.85380205842961376</c:v>
                </c:pt>
                <c:pt idx="1">
                  <c:v>0.86952611644770872</c:v>
                </c:pt>
                <c:pt idx="2">
                  <c:v>0.97302746637847437</c:v>
                </c:pt>
                <c:pt idx="3">
                  <c:v>0.9981120732593477</c:v>
                </c:pt>
                <c:pt idx="4">
                  <c:v>0.9995885203346877</c:v>
                </c:pt>
                <c:pt idx="5">
                  <c:v>0.98260689147795022</c:v>
                </c:pt>
                <c:pt idx="6">
                  <c:v>0.96058004181540391</c:v>
                </c:pt>
                <c:pt idx="7">
                  <c:v>0.8732409586548564</c:v>
                </c:pt>
                <c:pt idx="8">
                  <c:v>0.77984049164272151</c:v>
                </c:pt>
                <c:pt idx="9">
                  <c:v>0.69622556180984174</c:v>
                </c:pt>
                <c:pt idx="10">
                  <c:v>0.61992389096388478</c:v>
                </c:pt>
                <c:pt idx="11">
                  <c:v>0.43348499923618189</c:v>
                </c:pt>
                <c:pt idx="12">
                  <c:v>0.20785109218102743</c:v>
                </c:pt>
                <c:pt idx="13">
                  <c:v>0.1086505371254671</c:v>
                </c:pt>
                <c:pt idx="14">
                  <c:v>-5.3231585059064182E-2</c:v>
                </c:pt>
                <c:pt idx="15">
                  <c:v>-0.19891395012790367</c:v>
                </c:pt>
                <c:pt idx="16">
                  <c:v>-0.30027111493444952</c:v>
                </c:pt>
                <c:pt idx="17">
                  <c:v>-0.50749316664869537</c:v>
                </c:pt>
                <c:pt idx="18">
                  <c:v>-0.55950174926450491</c:v>
                </c:pt>
                <c:pt idx="19">
                  <c:v>-0.66263450872661522</c:v>
                </c:pt>
                <c:pt idx="20">
                  <c:v>-0.53366495315956719</c:v>
                </c:pt>
                <c:pt idx="21">
                  <c:v>-0.42361046979535161</c:v>
                </c:pt>
                <c:pt idx="22">
                  <c:v>-0.35635217196352215</c:v>
                </c:pt>
                <c:pt idx="23">
                  <c:v>-2.1390374273190366E-2</c:v>
                </c:pt>
                <c:pt idx="24">
                  <c:v>0.13105438036648148</c:v>
                </c:pt>
                <c:pt idx="25">
                  <c:v>0.28746019956648455</c:v>
                </c:pt>
                <c:pt idx="26">
                  <c:v>0.30210099207361052</c:v>
                </c:pt>
                <c:pt idx="27">
                  <c:v>0.49180509440984221</c:v>
                </c:pt>
                <c:pt idx="28">
                  <c:v>0.56857529176405786</c:v>
                </c:pt>
                <c:pt idx="29">
                  <c:v>0.77788261344350218</c:v>
                </c:pt>
                <c:pt idx="30">
                  <c:v>0.8068204050675255</c:v>
                </c:pt>
                <c:pt idx="31">
                  <c:v>0.92250174951646191</c:v>
                </c:pt>
                <c:pt idx="32">
                  <c:v>0.97820183074502964</c:v>
                </c:pt>
                <c:pt idx="33">
                  <c:v>0.99033990784546777</c:v>
                </c:pt>
                <c:pt idx="34">
                  <c:v>0.99152850683662785</c:v>
                </c:pt>
                <c:pt idx="35">
                  <c:v>0.98492536033755584</c:v>
                </c:pt>
                <c:pt idx="36">
                  <c:v>0.89869644776356594</c:v>
                </c:pt>
                <c:pt idx="37">
                  <c:v>0.84293160390922384</c:v>
                </c:pt>
                <c:pt idx="38">
                  <c:v>0.70081702349983233</c:v>
                </c:pt>
                <c:pt idx="39">
                  <c:v>0.775180737489365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AC-B94C-81BD-7859FEE5C70F}"/>
            </c:ext>
          </c:extLst>
        </c:ser>
        <c:ser>
          <c:idx val="6"/>
          <c:order val="6"/>
          <c:tx>
            <c:strRef>
              <c:f>'pseudo random by phase for PSC'!$I$1</c:f>
              <c:strCache>
                <c:ptCount val="1"/>
                <c:pt idx="0">
                  <c:v>LAGby45deg+Exact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PSC'!$I$2:$I$41</c:f>
              <c:numCache>
                <c:formatCode>0.000000</c:formatCode>
                <c:ptCount val="40"/>
                <c:pt idx="0">
                  <c:v>0.97285229768852832</c:v>
                </c:pt>
                <c:pt idx="1">
                  <c:v>0.99723439949397574</c:v>
                </c:pt>
                <c:pt idx="2">
                  <c:v>0.99640953465197346</c:v>
                </c:pt>
                <c:pt idx="3">
                  <c:v>0.97039855316586221</c:v>
                </c:pt>
                <c:pt idx="4">
                  <c:v>0.91985893129510587</c:v>
                </c:pt>
                <c:pt idx="5">
                  <c:v>0.84606815261178869</c:v>
                </c:pt>
                <c:pt idx="6">
                  <c:v>0.75089141721139818</c:v>
                </c:pt>
                <c:pt idx="7">
                  <c:v>0.63673449528805137</c:v>
                </c:pt>
                <c:pt idx="8">
                  <c:v>0.50648291678832591</c:v>
                </c:pt>
                <c:pt idx="9">
                  <c:v>0.36342903423905654</c:v>
                </c:pt>
                <c:pt idx="10">
                  <c:v>0.2111888023726885</c:v>
                </c:pt>
                <c:pt idx="11">
                  <c:v>5.3610378100979843E-2</c:v>
                </c:pt>
                <c:pt idx="12">
                  <c:v>-0.10532314885614991</c:v>
                </c:pt>
                <c:pt idx="13">
                  <c:v>-0.2615944360211418</c:v>
                </c:pt>
                <c:pt idx="14">
                  <c:v>-0.41125343401190456</c:v>
                </c:pt>
                <c:pt idx="15">
                  <c:v>-0.55051723143593245</c:v>
                </c:pt>
                <c:pt idx="16">
                  <c:v>-0.6758656750587938</c:v>
                </c:pt>
                <c:pt idx="17">
                  <c:v>-0.78413034826819306</c:v>
                </c:pt>
                <c:pt idx="18">
                  <c:v>-0.87257465873631479</c:v>
                </c:pt>
                <c:pt idx="19">
                  <c:v>-0.90720465497330516</c:v>
                </c:pt>
                <c:pt idx="20">
                  <c:v>-0.82906648878746025</c:v>
                </c:pt>
                <c:pt idx="21">
                  <c:v>-0.72997211477125146</c:v>
                </c:pt>
                <c:pt idx="22">
                  <c:v>-0.61242632877011338</c:v>
                </c:pt>
                <c:pt idx="23">
                  <c:v>-0.47940032061542542</c:v>
                </c:pt>
                <c:pt idx="24">
                  <c:v>-0.33425657173833478</c:v>
                </c:pt>
                <c:pt idx="25">
                  <c:v>-0.18066386215574132</c:v>
                </c:pt>
                <c:pt idx="26">
                  <c:v>-2.2504535186033077E-2</c:v>
                </c:pt>
                <c:pt idx="27">
                  <c:v>0.13622363604750998</c:v>
                </c:pt>
                <c:pt idx="28">
                  <c:v>0.29150849981774707</c:v>
                </c:pt>
                <c:pt idx="29">
                  <c:v>0.43942494044084496</c:v>
                </c:pt>
                <c:pt idx="30">
                  <c:v>0.5762340929244939</c:v>
                </c:pt>
                <c:pt idx="31">
                  <c:v>0.6984778497811559</c:v>
                </c:pt>
                <c:pt idx="32">
                  <c:v>0.80306627116969664</c:v>
                </c:pt>
                <c:pt idx="33">
                  <c:v>0.88735568891041094</c:v>
                </c:pt>
                <c:pt idx="34">
                  <c:v>0.94921553014820947</c:v>
                </c:pt>
                <c:pt idx="35">
                  <c:v>0.98708217157077083</c:v>
                </c:pt>
                <c:pt idx="36">
                  <c:v>0.99999846291545447</c:v>
                </c:pt>
                <c:pt idx="37">
                  <c:v>0.98763792073433776</c:v>
                </c:pt>
                <c:pt idx="38">
                  <c:v>0.95031298087466187</c:v>
                </c:pt>
                <c:pt idx="39">
                  <c:v>0.95242910862079466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AC-B94C-81BD-7859FEE5C70F}"/>
            </c:ext>
          </c:extLst>
        </c:ser>
        <c:ser>
          <c:idx val="7"/>
          <c:order val="7"/>
          <c:tx>
            <c:strRef>
              <c:f>'pseudo random by phase for PSC'!$J$1</c:f>
              <c:strCache>
                <c:ptCount val="1"/>
                <c:pt idx="0">
                  <c:v>LAGby90deg+random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PSC'!$J$2:$J$41</c:f>
              <c:numCache>
                <c:formatCode>0.000000</c:formatCode>
                <c:ptCount val="40"/>
                <c:pt idx="0">
                  <c:v>-0.99503222469072583</c:v>
                </c:pt>
                <c:pt idx="1">
                  <c:v>-0.99563295003497765</c:v>
                </c:pt>
                <c:pt idx="2">
                  <c:v>-0.98667684257610899</c:v>
                </c:pt>
                <c:pt idx="3">
                  <c:v>-0.94426550202203163</c:v>
                </c:pt>
                <c:pt idx="4">
                  <c:v>-0.90870701215385019</c:v>
                </c:pt>
                <c:pt idx="5">
                  <c:v>-0.83151993335521346</c:v>
                </c:pt>
                <c:pt idx="6">
                  <c:v>-0.62078761719372388</c:v>
                </c:pt>
                <c:pt idx="7">
                  <c:v>-0.59537890318167463</c:v>
                </c:pt>
                <c:pt idx="8">
                  <c:v>-0.39966401743023389</c:v>
                </c:pt>
                <c:pt idx="9">
                  <c:v>-0.2808823045982074</c:v>
                </c:pt>
                <c:pt idx="10">
                  <c:v>-8.3967140525306391E-2</c:v>
                </c:pt>
                <c:pt idx="11">
                  <c:v>0.15968428059446937</c:v>
                </c:pt>
                <c:pt idx="12">
                  <c:v>0.28813193855166835</c:v>
                </c:pt>
                <c:pt idx="13">
                  <c:v>0.42216885069110593</c:v>
                </c:pt>
                <c:pt idx="14">
                  <c:v>0.44294462937446355</c:v>
                </c:pt>
                <c:pt idx="15">
                  <c:v>0.69863986661476674</c:v>
                </c:pt>
                <c:pt idx="16">
                  <c:v>0.77775579608642276</c:v>
                </c:pt>
                <c:pt idx="17">
                  <c:v>0.82372601514116806</c:v>
                </c:pt>
                <c:pt idx="18">
                  <c:v>0.88729148820082493</c:v>
                </c:pt>
                <c:pt idx="19">
                  <c:v>0.95421245279998168</c:v>
                </c:pt>
                <c:pt idx="20">
                  <c:v>0.99999906984110298</c:v>
                </c:pt>
                <c:pt idx="21">
                  <c:v>0.99820251842775953</c:v>
                </c:pt>
                <c:pt idx="22">
                  <c:v>0.99461540170643903</c:v>
                </c:pt>
                <c:pt idx="23">
                  <c:v>0.94779223252687883</c:v>
                </c:pt>
                <c:pt idx="24">
                  <c:v>0.86908999616814953</c:v>
                </c:pt>
                <c:pt idx="25">
                  <c:v>0.84363001454251052</c:v>
                </c:pt>
                <c:pt idx="26">
                  <c:v>0.65101480230215547</c:v>
                </c:pt>
                <c:pt idx="27">
                  <c:v>0.51020434668805792</c:v>
                </c:pt>
                <c:pt idx="28">
                  <c:v>0.51457143764840008</c:v>
                </c:pt>
                <c:pt idx="29">
                  <c:v>0.32607045792859357</c:v>
                </c:pt>
                <c:pt idx="30">
                  <c:v>0.17876256119165432</c:v>
                </c:pt>
                <c:pt idx="31">
                  <c:v>-9.2400162685346204E-2</c:v>
                </c:pt>
                <c:pt idx="32">
                  <c:v>-0.25523103438267031</c:v>
                </c:pt>
                <c:pt idx="33">
                  <c:v>-0.29679089316125529</c:v>
                </c:pt>
                <c:pt idx="34">
                  <c:v>-0.53099494559439553</c:v>
                </c:pt>
                <c:pt idx="35">
                  <c:v>-0.67851396341703796</c:v>
                </c:pt>
                <c:pt idx="36">
                  <c:v>-0.72960475683165327</c:v>
                </c:pt>
                <c:pt idx="37">
                  <c:v>-0.86631304546170684</c:v>
                </c:pt>
                <c:pt idx="38">
                  <c:v>-0.87380637107668646</c:v>
                </c:pt>
                <c:pt idx="39">
                  <c:v>-0.93501892587665869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AC-B94C-81BD-7859FEE5C70F}"/>
            </c:ext>
          </c:extLst>
        </c:ser>
        <c:ser>
          <c:idx val="8"/>
          <c:order val="8"/>
          <c:tx>
            <c:strRef>
              <c:f>'pseudo random by phase for PSC'!$K$1</c:f>
              <c:strCache>
                <c:ptCount val="1"/>
                <c:pt idx="0">
                  <c:v>LAGby90deg+Exact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PSC'!$K$2:$K$41</c:f>
              <c:numCache>
                <c:formatCode>0.000000</c:formatCode>
                <c:ptCount val="40"/>
                <c:pt idx="0">
                  <c:v>-0.99308736639217332</c:v>
                </c:pt>
                <c:pt idx="1">
                  <c:v>-0.99913874099467903</c:v>
                </c:pt>
                <c:pt idx="2">
                  <c:v>-0.97993501315265674</c:v>
                </c:pt>
                <c:pt idx="3">
                  <c:v>-0.93596159304396032</c:v>
                </c:pt>
                <c:pt idx="4">
                  <c:v>-0.86832999119672349</c:v>
                </c:pt>
                <c:pt idx="5">
                  <c:v>-0.77874972297959111</c:v>
                </c:pt>
                <c:pt idx="6">
                  <c:v>-0.66948509739991957</c:v>
                </c:pt>
                <c:pt idx="7">
                  <c:v>-0.5432979824539681</c:v>
                </c:pt>
                <c:pt idx="8">
                  <c:v>-0.40337799374203726</c:v>
                </c:pt>
                <c:pt idx="9">
                  <c:v>-0.25326187096199732</c:v>
                </c:pt>
                <c:pt idx="10">
                  <c:v>-9.6744080191312462E-2</c:v>
                </c:pt>
                <c:pt idx="11">
                  <c:v>6.2219098347741794E-2</c:v>
                </c:pt>
                <c:pt idx="12">
                  <c:v>0.21960957267835546</c:v>
                </c:pt>
                <c:pt idx="13">
                  <c:v>0.37144900386728436</c:v>
                </c:pt>
                <c:pt idx="14">
                  <c:v>0.51389936599034169</c:v>
                </c:pt>
                <c:pt idx="15">
                  <c:v>0.64335995942387425</c:v>
                </c:pt>
                <c:pt idx="16">
                  <c:v>0.75655842526961858</c:v>
                </c:pt>
                <c:pt idx="17">
                  <c:v>0.85063346035295184</c:v>
                </c:pt>
                <c:pt idx="18">
                  <c:v>0.9232071420180693</c:v>
                </c:pt>
                <c:pt idx="19">
                  <c:v>0.97244503457548537</c:v>
                </c:pt>
                <c:pt idx="20">
                  <c:v>0.9971025580988403</c:v>
                </c:pt>
                <c:pt idx="21">
                  <c:v>0.99655644751286465</c:v>
                </c:pt>
                <c:pt idx="22">
                  <c:v>0.98736156381075479</c:v>
                </c:pt>
                <c:pt idx="23">
                  <c:v>0.94976571538163856</c:v>
                </c:pt>
                <c:pt idx="24">
                  <c:v>0.888162760175355</c:v>
                </c:pt>
                <c:pt idx="25">
                  <c:v>0.80410982822879129</c:v>
                </c:pt>
                <c:pt idx="26">
                  <c:v>0.69973151477579865</c:v>
                </c:pt>
                <c:pt idx="27">
                  <c:v>0.57766617712461044</c:v>
                </c:pt>
                <c:pt idx="28">
                  <c:v>0.44099924523687306</c:v>
                </c:pt>
                <c:pt idx="29">
                  <c:v>0.29318523170827265</c:v>
                </c:pt>
                <c:pt idx="30">
                  <c:v>0.13796041249452393</c:v>
                </c:pt>
                <c:pt idx="31">
                  <c:v>-2.0751614459132581E-2</c:v>
                </c:pt>
                <c:pt idx="32">
                  <c:v>-0.17893910550245795</c:v>
                </c:pt>
                <c:pt idx="33">
                  <c:v>-0.3326035756124765</c:v>
                </c:pt>
                <c:pt idx="34">
                  <c:v>-0.4778608675891089</c:v>
                </c:pt>
                <c:pt idx="35">
                  <c:v>-0.61103933140101652</c:v>
                </c:pt>
                <c:pt idx="36">
                  <c:v>-0.72877263201486298</c:v>
                </c:pt>
                <c:pt idx="37">
                  <c:v>-0.82808483981633318</c:v>
                </c:pt>
                <c:pt idx="38">
                  <c:v>-0.9064656528032029</c:v>
                </c:pt>
                <c:pt idx="39">
                  <c:v>-0.96193384916868174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AC-B94C-81BD-7859FEE5C70F}"/>
            </c:ext>
          </c:extLst>
        </c:ser>
        <c:ser>
          <c:idx val="9"/>
          <c:order val="9"/>
          <c:tx>
            <c:strRef>
              <c:f>'pseudo random by phase for PSC'!$L$1</c:f>
              <c:strCache>
                <c:ptCount val="1"/>
                <c:pt idx="0">
                  <c:v>LAGbyNeg180deg+random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PSC'!$L$2:$L$41</c:f>
              <c:numCache>
                <c:formatCode>0.000000</c:formatCode>
                <c:ptCount val="40"/>
                <c:pt idx="0">
                  <c:v>-1.0157543490553071</c:v>
                </c:pt>
                <c:pt idx="1">
                  <c:v>-1.0038679573113165</c:v>
                </c:pt>
                <c:pt idx="2">
                  <c:v>-0.84041980801936711</c:v>
                </c:pt>
                <c:pt idx="3">
                  <c:v>-0.72138805773921788</c:v>
                </c:pt>
                <c:pt idx="4">
                  <c:v>-0.68505309994713859</c:v>
                </c:pt>
                <c:pt idx="5">
                  <c:v>-0.66557448131057961</c:v>
                </c:pt>
                <c:pt idx="6">
                  <c:v>-0.46678352857773897</c:v>
                </c:pt>
                <c:pt idx="7">
                  <c:v>-0.38890493001615745</c:v>
                </c:pt>
                <c:pt idx="8">
                  <c:v>-0.1497317186311829</c:v>
                </c:pt>
                <c:pt idx="9">
                  <c:v>-1.3958083941267838E-2</c:v>
                </c:pt>
                <c:pt idx="10">
                  <c:v>0.15137346854954878</c:v>
                </c:pt>
                <c:pt idx="11">
                  <c:v>0.42667988733105733</c:v>
                </c:pt>
                <c:pt idx="12">
                  <c:v>0.39401139029854637</c:v>
                </c:pt>
                <c:pt idx="13">
                  <c:v>0.5349083610213935</c:v>
                </c:pt>
                <c:pt idx="14">
                  <c:v>0.72602612589839166</c:v>
                </c:pt>
                <c:pt idx="15">
                  <c:v>0.82777093008341696</c:v>
                </c:pt>
                <c:pt idx="16">
                  <c:v>0.94011353677930309</c:v>
                </c:pt>
                <c:pt idx="17">
                  <c:v>0.88828524140197851</c:v>
                </c:pt>
                <c:pt idx="18">
                  <c:v>0.99120534276545802</c:v>
                </c:pt>
                <c:pt idx="19">
                  <c:v>1.027622180637173</c:v>
                </c:pt>
                <c:pt idx="20">
                  <c:v>1.078302936353182</c:v>
                </c:pt>
                <c:pt idx="21">
                  <c:v>0.99450006645205102</c:v>
                </c:pt>
                <c:pt idx="22">
                  <c:v>0.81165200157164807</c:v>
                </c:pt>
                <c:pt idx="23">
                  <c:v>0.76184925404712001</c:v>
                </c:pt>
                <c:pt idx="24">
                  <c:v>0.69760049285295966</c:v>
                </c:pt>
                <c:pt idx="25">
                  <c:v>0.63846881993482352</c:v>
                </c:pt>
                <c:pt idx="26">
                  <c:v>0.34539194151461883</c:v>
                </c:pt>
                <c:pt idx="27">
                  <c:v>0.31098173199255896</c:v>
                </c:pt>
                <c:pt idx="28">
                  <c:v>0.1357064612466983</c:v>
                </c:pt>
                <c:pt idx="29">
                  <c:v>8.8978391231130938E-3</c:v>
                </c:pt>
                <c:pt idx="30">
                  <c:v>-0.27756848021929115</c:v>
                </c:pt>
                <c:pt idx="31">
                  <c:v>-0.31408254412066494</c:v>
                </c:pt>
                <c:pt idx="32">
                  <c:v>-0.44484170907515819</c:v>
                </c:pt>
                <c:pt idx="33">
                  <c:v>-0.719520818264901</c:v>
                </c:pt>
                <c:pt idx="34">
                  <c:v>-0.7760701521156963</c:v>
                </c:pt>
                <c:pt idx="35">
                  <c:v>-0.89571951845092024</c:v>
                </c:pt>
                <c:pt idx="36">
                  <c:v>-0.87765188875744837</c:v>
                </c:pt>
                <c:pt idx="37">
                  <c:v>-1.0419690027399886</c:v>
                </c:pt>
                <c:pt idx="38">
                  <c:v>-0.97125981108336268</c:v>
                </c:pt>
                <c:pt idx="39">
                  <c:v>-1.0412423155661097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AC-B94C-81BD-7859FEE5C70F}"/>
            </c:ext>
          </c:extLst>
        </c:ser>
        <c:ser>
          <c:idx val="10"/>
          <c:order val="10"/>
          <c:tx>
            <c:strRef>
              <c:f>'pseudo random by phase for PSC'!$M$1</c:f>
              <c:strCache>
                <c:ptCount val="1"/>
                <c:pt idx="0">
                  <c:v>LAGbyNeg180deg+Exact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'pseudo random by phase for PSC'!$M$2:$M$41</c:f>
              <c:numCache>
                <c:formatCode>0.000000</c:formatCode>
                <c:ptCount val="40"/>
                <c:pt idx="0">
                  <c:v>-0.98736156381075479</c:v>
                </c:pt>
                <c:pt idx="1">
                  <c:v>-0.94976571538163856</c:v>
                </c:pt>
                <c:pt idx="2">
                  <c:v>-0.888162760175355</c:v>
                </c:pt>
                <c:pt idx="3">
                  <c:v>-0.80410982822879129</c:v>
                </c:pt>
                <c:pt idx="4">
                  <c:v>-0.69973151477579865</c:v>
                </c:pt>
                <c:pt idx="5">
                  <c:v>-0.57766617712461044</c:v>
                </c:pt>
                <c:pt idx="6">
                  <c:v>-0.44099924523687306</c:v>
                </c:pt>
                <c:pt idx="7">
                  <c:v>-0.29318523170827249</c:v>
                </c:pt>
                <c:pt idx="8">
                  <c:v>-0.13796041249452393</c:v>
                </c:pt>
                <c:pt idx="9">
                  <c:v>2.0751614459132581E-2</c:v>
                </c:pt>
                <c:pt idx="10">
                  <c:v>0.17893910550245795</c:v>
                </c:pt>
                <c:pt idx="11">
                  <c:v>0.3326035756124765</c:v>
                </c:pt>
                <c:pt idx="12">
                  <c:v>0.4778608675891089</c:v>
                </c:pt>
                <c:pt idx="13">
                  <c:v>0.61103933140101652</c:v>
                </c:pt>
                <c:pt idx="14">
                  <c:v>0.72877263201486298</c:v>
                </c:pt>
                <c:pt idx="15">
                  <c:v>0.82808483981633318</c:v>
                </c:pt>
                <c:pt idx="16">
                  <c:v>0.90646565280320301</c:v>
                </c:pt>
                <c:pt idx="17">
                  <c:v>0.96193384916868163</c:v>
                </c:pt>
                <c:pt idx="18">
                  <c:v>0.99308736639217332</c:v>
                </c:pt>
                <c:pt idx="19">
                  <c:v>0.99913874099467903</c:v>
                </c:pt>
                <c:pt idx="20">
                  <c:v>0.97993501315265674</c:v>
                </c:pt>
                <c:pt idx="21">
                  <c:v>0.93596159304396043</c:v>
                </c:pt>
                <c:pt idx="22">
                  <c:v>0.86832999119672361</c:v>
                </c:pt>
                <c:pt idx="23">
                  <c:v>0.77874972297959122</c:v>
                </c:pt>
                <c:pt idx="24">
                  <c:v>0.66948509739991946</c:v>
                </c:pt>
                <c:pt idx="25">
                  <c:v>0.54329798245396832</c:v>
                </c:pt>
                <c:pt idx="26">
                  <c:v>0.40337799374203731</c:v>
                </c:pt>
                <c:pt idx="27">
                  <c:v>0.25326187096199737</c:v>
                </c:pt>
                <c:pt idx="28">
                  <c:v>9.674408019131249E-2</c:v>
                </c:pt>
                <c:pt idx="29">
                  <c:v>-6.2219098347741773E-2</c:v>
                </c:pt>
                <c:pt idx="30">
                  <c:v>-0.21960957267835543</c:v>
                </c:pt>
                <c:pt idx="31">
                  <c:v>-0.3714490038672843</c:v>
                </c:pt>
                <c:pt idx="32">
                  <c:v>-0.51389936599034169</c:v>
                </c:pt>
                <c:pt idx="33">
                  <c:v>-0.64335995942387414</c:v>
                </c:pt>
                <c:pt idx="34">
                  <c:v>-0.75655842526961858</c:v>
                </c:pt>
                <c:pt idx="35">
                  <c:v>-0.85063346035295184</c:v>
                </c:pt>
                <c:pt idx="36">
                  <c:v>-0.9232071420180693</c:v>
                </c:pt>
                <c:pt idx="37">
                  <c:v>-0.97244503457548537</c:v>
                </c:pt>
                <c:pt idx="38">
                  <c:v>-0.9971025580988403</c:v>
                </c:pt>
                <c:pt idx="39">
                  <c:v>-0.99655644751286465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AC-B94C-81BD-7859FEE5C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906831"/>
        <c:axId val="1354336399"/>
      </c:lineChart>
      <c:catAx>
        <c:axId val="13159068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4336399"/>
        <c:crosses val="autoZero"/>
        <c:auto val="1"/>
        <c:lblAlgn val="ctr"/>
        <c:lblOffset val="100"/>
        <c:noMultiLvlLbl val="0"/>
      </c:catAx>
      <c:valAx>
        <c:axId val="135433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906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'Dumbbell figure'!$C$5:$C$27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'Dumbbell figure'!$E$5:$E$27</c:f>
              <c:numCache>
                <c:formatCode>General</c:formatCode>
                <c:ptCount val="23"/>
                <c:pt idx="0">
                  <c:v>-1</c:v>
                </c:pt>
                <c:pt idx="1">
                  <c:v>-0.96126169593831812</c:v>
                </c:pt>
                <c:pt idx="2">
                  <c:v>-0.84804809615642451</c:v>
                </c:pt>
                <c:pt idx="3">
                  <c:v>-0.66913060635885657</c:v>
                </c:pt>
                <c:pt idx="4">
                  <c:v>-0.43837114678907552</c:v>
                </c:pt>
                <c:pt idx="5">
                  <c:v>-0.17364817766692855</c:v>
                </c:pt>
                <c:pt idx="6">
                  <c:v>0.104528463267655</c:v>
                </c:pt>
                <c:pt idx="7">
                  <c:v>0.37460659341591318</c:v>
                </c:pt>
                <c:pt idx="8">
                  <c:v>0.61566147532565896</c:v>
                </c:pt>
                <c:pt idx="9">
                  <c:v>0.80901699437494778</c:v>
                </c:pt>
                <c:pt idx="10">
                  <c:v>0.93969262078590854</c:v>
                </c:pt>
                <c:pt idx="11">
                  <c:v>0.9975640502598242</c:v>
                </c:pt>
                <c:pt idx="12">
                  <c:v>0.97814760073380569</c:v>
                </c:pt>
                <c:pt idx="13">
                  <c:v>0.88294759285892721</c:v>
                </c:pt>
                <c:pt idx="14">
                  <c:v>0.71933980033865164</c:v>
                </c:pt>
                <c:pt idx="15">
                  <c:v>0.50000000000000089</c:v>
                </c:pt>
                <c:pt idx="16">
                  <c:v>0.24192189559966898</c:v>
                </c:pt>
                <c:pt idx="17">
                  <c:v>-3.4899496702499186E-2</c:v>
                </c:pt>
                <c:pt idx="18">
                  <c:v>-0.30901699437494545</c:v>
                </c:pt>
                <c:pt idx="19">
                  <c:v>-0.55919290347074491</c:v>
                </c:pt>
                <c:pt idx="20">
                  <c:v>-0.76604444311897646</c:v>
                </c:pt>
                <c:pt idx="21">
                  <c:v>-0.91354545764259976</c:v>
                </c:pt>
                <c:pt idx="22">
                  <c:v>-0.99026806874156981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7F-E041-91EE-CE0BF21A3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0208216"/>
        <c:axId val="-2080211304"/>
      </c:scatterChart>
      <c:valAx>
        <c:axId val="-208020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0211304"/>
        <c:crossesAt val="0"/>
        <c:crossBetween val="midCat"/>
      </c:valAx>
      <c:valAx>
        <c:axId val="-2080211304"/>
        <c:scaling>
          <c:orientation val="minMax"/>
          <c:max val="1"/>
          <c:min val="-1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-2080208216"/>
        <c:crosses val="autoZero"/>
        <c:crossBetween val="midCat"/>
        <c:majorUnit val="0.5"/>
        <c:minorUnit val="0.2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21326932429678E-2"/>
          <c:y val="3.4779837465704587E-2"/>
          <c:w val="0.92898285248113455"/>
          <c:h val="0.9536478972171152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8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  <a:softEdge rad="139700"/>
                </a:effectLst>
                <a:scene3d>
                  <a:camera prst="orthographicFront"/>
                  <a:lightRig rig="threePt" dir="t"/>
                </a:scene3d>
                <a:sp3d>
                  <a:bevelT w="38100"/>
                </a:sp3d>
              </c:spPr>
            </c:marker>
            <c:bubble3D val="0"/>
            <c:spPr>
              <a:ln w="25400" cap="rnd">
                <a:noFill/>
                <a:round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  <a:softEdge rad="139700"/>
              </a:effectLst>
            </c:spPr>
            <c:extLst>
              <c:ext xmlns:c16="http://schemas.microsoft.com/office/drawing/2014/chart" uri="{C3380CC4-5D6E-409C-BE32-E72D297353CC}">
                <c16:uniqueId val="{00000001-BA00-5C41-913F-4BA8E23F4BEB}"/>
              </c:ext>
            </c:extLst>
          </c:dPt>
          <c:yVal>
            <c:numRef>
              <c:f>'Dumbbell figure'!$E$5:$E$27</c:f>
              <c:numCache>
                <c:formatCode>General</c:formatCode>
                <c:ptCount val="23"/>
                <c:pt idx="0">
                  <c:v>-1</c:v>
                </c:pt>
                <c:pt idx="1">
                  <c:v>-0.96126169593831812</c:v>
                </c:pt>
                <c:pt idx="2">
                  <c:v>-0.84804809615642451</c:v>
                </c:pt>
                <c:pt idx="3">
                  <c:v>-0.66913060635885657</c:v>
                </c:pt>
                <c:pt idx="4">
                  <c:v>-0.43837114678907552</c:v>
                </c:pt>
                <c:pt idx="5">
                  <c:v>-0.17364817766692855</c:v>
                </c:pt>
                <c:pt idx="6">
                  <c:v>0.104528463267655</c:v>
                </c:pt>
                <c:pt idx="7">
                  <c:v>0.37460659341591318</c:v>
                </c:pt>
                <c:pt idx="8">
                  <c:v>0.61566147532565896</c:v>
                </c:pt>
                <c:pt idx="9">
                  <c:v>0.80901699437494778</c:v>
                </c:pt>
                <c:pt idx="10">
                  <c:v>0.93969262078590854</c:v>
                </c:pt>
                <c:pt idx="11">
                  <c:v>0.9975640502598242</c:v>
                </c:pt>
                <c:pt idx="12">
                  <c:v>0.97814760073380569</c:v>
                </c:pt>
                <c:pt idx="13">
                  <c:v>0.88294759285892721</c:v>
                </c:pt>
                <c:pt idx="14">
                  <c:v>0.71933980033865164</c:v>
                </c:pt>
                <c:pt idx="15">
                  <c:v>0.50000000000000089</c:v>
                </c:pt>
                <c:pt idx="16">
                  <c:v>0.24192189559966898</c:v>
                </c:pt>
                <c:pt idx="17">
                  <c:v>-3.4899496702499186E-2</c:v>
                </c:pt>
                <c:pt idx="18">
                  <c:v>-0.30901699437494545</c:v>
                </c:pt>
                <c:pt idx="19">
                  <c:v>-0.55919290347074491</c:v>
                </c:pt>
                <c:pt idx="20">
                  <c:v>-0.76604444311897646</c:v>
                </c:pt>
                <c:pt idx="21">
                  <c:v>-0.91354545764259976</c:v>
                </c:pt>
                <c:pt idx="22">
                  <c:v>-0.99026806874156981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18-694A-A27C-5AB76727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31295"/>
        <c:axId val="463570303"/>
      </c:scatterChart>
      <c:valAx>
        <c:axId val="468931295"/>
        <c:scaling>
          <c:orientation val="minMax"/>
          <c:max val="2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70303"/>
        <c:crosses val="autoZero"/>
        <c:crossBetween val="midCat"/>
        <c:majorUnit val="5"/>
      </c:valAx>
      <c:valAx>
        <c:axId val="463570303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931295"/>
        <c:crosses val="autoZero"/>
        <c:crossBetween val="midCat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16510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tif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793750</xdr:colOff>
      <xdr:row>33</xdr:row>
      <xdr:rowOff>76200</xdr:rowOff>
    </xdr:from>
    <xdr:to>
      <xdr:col>10</xdr:col>
      <xdr:colOff>647700</xdr:colOff>
      <xdr:row>66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E19F11-F999-A44A-B9A4-FDC2759784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521027</xdr:colOff>
      <xdr:row>47</xdr:row>
      <xdr:rowOff>97695</xdr:rowOff>
    </xdr:from>
    <xdr:to>
      <xdr:col>20</xdr:col>
      <xdr:colOff>553590</xdr:colOff>
      <xdr:row>66</xdr:row>
      <xdr:rowOff>86837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2C1133-C22E-884D-9BC1-067B33AD5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510172</xdr:colOff>
      <xdr:row>49</xdr:row>
      <xdr:rowOff>32564</xdr:rowOff>
    </xdr:from>
    <xdr:to>
      <xdr:col>1</xdr:col>
      <xdr:colOff>375073</xdr:colOff>
      <xdr:row>67</xdr:row>
      <xdr:rowOff>103670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09815A-B5CF-9E4D-AB67-82E84B3E1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172" y="10735299"/>
          <a:ext cx="689858" cy="3783414"/>
        </a:xfrm>
        <a:prstGeom prst="rect">
          <a:avLst/>
        </a:prstGeom>
      </xdr:spPr>
    </xdr:pic>
    <xdr:clientData/>
  </xdr:twoCellAnchor>
  <xdr:twoCellAnchor>
    <xdr:from>
      <xdr:col>4</xdr:col>
      <xdr:colOff>807588</xdr:colOff>
      <xdr:row>18</xdr:row>
      <xdr:rowOff>93785</xdr:rowOff>
    </xdr:from>
    <xdr:to>
      <xdr:col>16</xdr:col>
      <xdr:colOff>423333</xdr:colOff>
      <xdr:row>37</xdr:row>
      <xdr:rowOff>32564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FAC981-4078-D043-AE41-1C123580B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311436</xdr:colOff>
      <xdr:row>47</xdr:row>
      <xdr:rowOff>30602</xdr:rowOff>
    </xdr:from>
    <xdr:to>
      <xdr:col>7</xdr:col>
      <xdr:colOff>577436</xdr:colOff>
      <xdr:row>67</xdr:row>
      <xdr:rowOff>166836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E58AD0-A3F9-DE45-B5DA-6C58D84079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883572</xdr:colOff>
      <xdr:row>49</xdr:row>
      <xdr:rowOff>3</xdr:rowOff>
    </xdr:from>
    <xdr:to>
      <xdr:col>11</xdr:col>
      <xdr:colOff>531879</xdr:colOff>
      <xdr:row>67</xdr:row>
      <xdr:rowOff>195384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3C26D4-4E74-5846-82BA-517C921DA1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708837</xdr:colOff>
      <xdr:row>1</xdr:row>
      <xdr:rowOff>206743</xdr:rowOff>
    </xdr:from>
    <xdr:to>
      <xdr:col>15</xdr:col>
      <xdr:colOff>723604</xdr:colOff>
      <xdr:row>31</xdr:row>
      <xdr:rowOff>14767</xdr:rowOff>
    </xdr:to>
    <xdr:graphicFrame macro="">
      <xdr:nvGraphicFramePr>
        <xdr:cNvPr id="5" name="Chart 4" title="Feature Values Project on Y axi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84175</xdr:colOff>
      <xdr:row>1</xdr:row>
      <xdr:rowOff>156831</xdr:rowOff>
    </xdr:from>
    <xdr:to>
      <xdr:col>14</xdr:col>
      <xdr:colOff>165100</xdr:colOff>
      <xdr:row>31</xdr:row>
      <xdr:rowOff>88605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6AB93D-9D9E-5D49-B31D-60F6EBBBAF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CA54-46D9-BB40-A72F-E99883AAEC25}">
  <dimension ref="A1:AC33"/>
  <sheetViews>
    <sheetView tabSelected="1" workbookViewId="0">
      <pane ySplit="4280" topLeftCell="A18"/>
      <selection activeCell="C3" sqref="C3"/>
      <selection pane="bottomLeft" activeCell="K29" sqref="K29"/>
    </sheetView>
  </sheetViews>
  <sheetFormatPr baseColWidth="10" defaultRowHeight="16" x14ac:dyDescent="0.2"/>
  <cols>
    <col min="4" max="11" width="13.6640625" bestFit="1" customWidth="1"/>
    <col min="12" max="13" width="16.1640625" customWidth="1"/>
    <col min="15" max="15" width="10.83203125" style="13"/>
    <col min="16" max="16" width="20.5" customWidth="1"/>
    <col min="19" max="19" width="10.83203125" style="17"/>
  </cols>
  <sheetData>
    <row r="1" spans="1:29" ht="63" customHeight="1" x14ac:dyDescent="0.2">
      <c r="A1" s="4">
        <f>3.14159265358979</f>
        <v>3.14159265358979</v>
      </c>
      <c r="B1" s="4" t="s">
        <v>0</v>
      </c>
      <c r="C1" s="4" t="s">
        <v>42</v>
      </c>
      <c r="D1" s="11" t="s">
        <v>44</v>
      </c>
      <c r="E1" s="20" t="s">
        <v>50</v>
      </c>
      <c r="F1" s="11" t="s">
        <v>43</v>
      </c>
      <c r="G1" s="20" t="s">
        <v>51</v>
      </c>
      <c r="H1" s="11" t="s">
        <v>45</v>
      </c>
      <c r="I1" s="37" t="s">
        <v>53</v>
      </c>
      <c r="J1" s="11" t="s">
        <v>46</v>
      </c>
      <c r="K1" s="20" t="s">
        <v>52</v>
      </c>
      <c r="L1" s="11" t="s">
        <v>47</v>
      </c>
      <c r="M1" s="20" t="s">
        <v>54</v>
      </c>
      <c r="N1" s="21" t="s">
        <v>55</v>
      </c>
      <c r="O1" s="13" t="s">
        <v>57</v>
      </c>
      <c r="P1" s="14" t="s">
        <v>56</v>
      </c>
      <c r="Q1" s="8">
        <f t="shared" ref="Q1:V1" si="0">A1</f>
        <v>3.14159265358979</v>
      </c>
      <c r="R1" s="8" t="str">
        <f t="shared" si="0"/>
        <v>class</v>
      </c>
      <c r="S1" s="18" t="str">
        <f t="shared" si="0"/>
        <v>LeadFeature</v>
      </c>
      <c r="T1" s="19" t="str">
        <f t="shared" si="0"/>
        <v>LAGby0deg+random</v>
      </c>
      <c r="U1" s="11" t="str">
        <f t="shared" si="0"/>
        <v>LAGby0deg-Exact</v>
      </c>
      <c r="V1" s="19" t="str">
        <f t="shared" si="0"/>
        <v>LAGby22deg+random</v>
      </c>
      <c r="W1" s="11" t="str">
        <f t="shared" ref="W1:AC1" si="1">G1</f>
        <v>LAGby22deg+Exact</v>
      </c>
      <c r="X1" s="19" t="str">
        <f t="shared" si="1"/>
        <v>LAGby45deg+random</v>
      </c>
      <c r="Y1" s="11" t="str">
        <f t="shared" si="1"/>
        <v>LAGby45deg+Exact</v>
      </c>
      <c r="Z1" s="19" t="str">
        <f t="shared" si="1"/>
        <v>LAGby90deg+random</v>
      </c>
      <c r="AA1" s="11" t="str">
        <f t="shared" si="1"/>
        <v>LAGby90deg+Exact</v>
      </c>
      <c r="AB1" s="19" t="str">
        <f t="shared" si="1"/>
        <v>LAGbyNeg180deg+random</v>
      </c>
      <c r="AC1" s="11" t="str">
        <f t="shared" si="1"/>
        <v>LAGbyNeg180deg+Exact</v>
      </c>
    </row>
    <row r="2" spans="1:29" x14ac:dyDescent="0.2">
      <c r="A2" t="s">
        <v>2</v>
      </c>
      <c r="B2" t="s">
        <v>1</v>
      </c>
      <c r="C2" s="3">
        <f>COS($A$1*(180-N2)/180)</f>
        <v>-1</v>
      </c>
      <c r="D2" s="9">
        <f ca="1">COS($A$1*(180-$N2)/180)-0.2*RAND()-0.1</f>
        <v>-1.2700597607126818</v>
      </c>
      <c r="E2" s="9">
        <f>C2</f>
        <v>-1</v>
      </c>
      <c r="F2" s="31">
        <f ca="1">COS(C2-(1/8)*$A$1+0.2*RAND()-0.1)</f>
        <v>0.19076349627236502</v>
      </c>
      <c r="G2" s="31">
        <f t="shared" ref="G2:G32" si="2">COS(($A$1*(180-$N2)/180)+(1/8)*$A$1)</f>
        <v>-0.92387953251128818</v>
      </c>
      <c r="H2" s="32">
        <f t="shared" ref="H2:H32" ca="1" si="3">COS(($A$1*(180-$N2)/180)+(1/4)*$A$1+0.2*RAND()-0.1)</f>
        <v>-0.70115938325431471</v>
      </c>
      <c r="I2" s="32">
        <f>COS(ACOS(C2)+(1/4)*$A$1)</f>
        <v>-0.70710678118654824</v>
      </c>
      <c r="J2" s="33">
        <f t="shared" ref="J2:J32" ca="1" si="4">COS(($A$1*(180-$N2)/180)+(1/2)*$A$1+0.2*RAND()-0.1)</f>
        <v>7.6904037582417395E-3</v>
      </c>
      <c r="K2" s="33">
        <f t="shared" ref="K2:K32" si="5">COS(($A$1*(180-$N2)/180)+(1/2)*$A$1)</f>
        <v>-4.6246643667369192E-15</v>
      </c>
      <c r="L2" s="10">
        <f t="shared" ref="L2:L32" ca="1" si="6">-C2+0.2*RAND()-0.1</f>
        <v>0.90332391256847677</v>
      </c>
      <c r="M2" s="10">
        <f t="shared" ref="M2:M32" si="7">COS(($A$1*(180-$N2)/180)-$A$1)</f>
        <v>1</v>
      </c>
      <c r="N2">
        <v>0</v>
      </c>
      <c r="O2" s="13">
        <v>-0.70710678118654591</v>
      </c>
      <c r="Q2" s="8" t="str">
        <f t="shared" ref="Q2:Q32" si="8">A2</f>
        <v>S1</v>
      </c>
      <c r="R2" s="8" t="str">
        <f t="shared" ref="R2:R32" si="9">B2</f>
        <v>test</v>
      </c>
      <c r="S2" s="16">
        <f t="shared" ref="S2:S32" si="10">11+10*C2</f>
        <v>1</v>
      </c>
      <c r="T2" s="5">
        <f t="shared" ref="T2:T32" ca="1" si="11">11+10*D2</f>
        <v>-1.7005976071268183</v>
      </c>
      <c r="U2" s="5">
        <f t="shared" ref="U2:U32" si="12">11+10*E2</f>
        <v>1</v>
      </c>
      <c r="V2" s="5">
        <f t="shared" ref="V2:V32" ca="1" si="13">11+10*F2</f>
        <v>12.90763496272365</v>
      </c>
      <c r="W2" s="5">
        <f t="shared" ref="W2:W32" si="14">11+10*G2</f>
        <v>1.761204674887118</v>
      </c>
      <c r="X2" s="5">
        <f t="shared" ref="X2:X32" ca="1" si="15">11+10*H2</f>
        <v>3.9884061674568532</v>
      </c>
      <c r="Y2" s="5">
        <f t="shared" ref="Y2:Y32" si="16">11+10*I2</f>
        <v>3.9289321881345174</v>
      </c>
      <c r="Z2" s="5">
        <f t="shared" ref="Z2:Z32" ca="1" si="17">11+10*J2</f>
        <v>11.076904037582418</v>
      </c>
      <c r="AA2" s="5">
        <f t="shared" ref="AA2:AA32" si="18">11+10*K2</f>
        <v>10.999999999999954</v>
      </c>
      <c r="AB2" s="5">
        <f t="shared" ref="AB2:AB32" ca="1" si="19">11+10*L2</f>
        <v>20.033239125684766</v>
      </c>
      <c r="AC2" s="5">
        <f t="shared" ref="AC2:AC32" si="20">11+10*M2</f>
        <v>21</v>
      </c>
    </row>
    <row r="3" spans="1:29" x14ac:dyDescent="0.2">
      <c r="A3" t="s">
        <v>3</v>
      </c>
      <c r="B3" t="s">
        <v>1</v>
      </c>
      <c r="C3" s="3">
        <f t="shared" ref="C3:C32" si="21">COS($A$1*(180-N3)/180)</f>
        <v>-0.99452189536827307</v>
      </c>
      <c r="D3" s="9">
        <f t="shared" ref="D3:D32" ca="1" si="22">COS($A$1*(180-N3)/180)-0.2*RAND()-0.1</f>
        <v>-1.2135621283127342</v>
      </c>
      <c r="E3" s="9">
        <f t="shared" ref="E3:E32" si="23">C3</f>
        <v>-0.99452189536827307</v>
      </c>
      <c r="F3" s="31">
        <f t="shared" ref="F3:F32" ca="1" si="24">COS(($A$1*(180-$N3)/180)+(1/8)*$A$1+0.2*RAND()-0.1)</f>
        <v>-0.96939420003360932</v>
      </c>
      <c r="G3" s="31">
        <f t="shared" si="2"/>
        <v>-0.95881973486819405</v>
      </c>
      <c r="H3" s="32">
        <f t="shared" ca="1" si="3"/>
        <v>-0.75495849516192071</v>
      </c>
      <c r="I3" s="32">
        <f t="shared" ref="I3:I32" si="25">COS(($A$1*(180-$N3)/180)+(1/4)*$A$1)</f>
        <v>-0.77714596145697334</v>
      </c>
      <c r="J3" s="33">
        <f t="shared" ca="1" si="4"/>
        <v>-9.6469161278325055E-2</v>
      </c>
      <c r="K3" s="33">
        <f t="shared" si="5"/>
        <v>-0.10452846326765777</v>
      </c>
      <c r="L3" s="10">
        <f t="shared" ca="1" si="6"/>
        <v>1.0219413859354713</v>
      </c>
      <c r="M3" s="10">
        <f t="shared" si="7"/>
        <v>0.9945218953682734</v>
      </c>
      <c r="N3">
        <f>N2+6</f>
        <v>6</v>
      </c>
      <c r="O3" s="13">
        <v>-0.62932039104983584</v>
      </c>
      <c r="Q3" s="8" t="str">
        <f t="shared" si="8"/>
        <v>S2</v>
      </c>
      <c r="R3" s="8" t="str">
        <f t="shared" si="9"/>
        <v>test</v>
      </c>
      <c r="S3" s="16">
        <f t="shared" si="10"/>
        <v>1.0547810463172702</v>
      </c>
      <c r="T3" s="5">
        <f t="shared" ca="1" si="11"/>
        <v>-1.1356212831273425</v>
      </c>
      <c r="U3" s="5">
        <f t="shared" si="12"/>
        <v>1.0547810463172702</v>
      </c>
      <c r="V3" s="5">
        <f t="shared" ca="1" si="13"/>
        <v>1.3060579996639063</v>
      </c>
      <c r="W3" s="5">
        <f t="shared" si="14"/>
        <v>1.4118026513180588</v>
      </c>
      <c r="X3" s="5">
        <f t="shared" ca="1" si="15"/>
        <v>3.4504150483807932</v>
      </c>
      <c r="Y3" s="5">
        <f t="shared" si="16"/>
        <v>3.2285403854302661</v>
      </c>
      <c r="Z3" s="5">
        <f t="shared" ca="1" si="17"/>
        <v>10.03530838721675</v>
      </c>
      <c r="AA3" s="5">
        <f t="shared" si="18"/>
        <v>9.9547153673234217</v>
      </c>
      <c r="AB3" s="5">
        <f t="shared" ca="1" si="19"/>
        <v>21.219413859354713</v>
      </c>
      <c r="AC3" s="5">
        <f t="shared" si="20"/>
        <v>20.945218953682733</v>
      </c>
    </row>
    <row r="4" spans="1:29" x14ac:dyDescent="0.2">
      <c r="A4" t="s">
        <v>4</v>
      </c>
      <c r="B4" t="s">
        <v>1</v>
      </c>
      <c r="C4" s="3">
        <f t="shared" si="21"/>
        <v>-0.97814760073380502</v>
      </c>
      <c r="D4" s="9">
        <f t="shared" ca="1" si="22"/>
        <v>-1.264459964324401</v>
      </c>
      <c r="E4" s="9">
        <f t="shared" si="23"/>
        <v>-0.97814760073380502</v>
      </c>
      <c r="F4" s="31">
        <f t="shared" ca="1" si="24"/>
        <v>-0.99136641562403072</v>
      </c>
      <c r="G4" s="31">
        <f t="shared" si="2"/>
        <v>-0.98325490756395528</v>
      </c>
      <c r="H4" s="32">
        <f t="shared" ca="1" si="3"/>
        <v>-0.83472914074410698</v>
      </c>
      <c r="I4" s="32">
        <f t="shared" si="25"/>
        <v>-0.83867056794542616</v>
      </c>
      <c r="J4" s="33">
        <f t="shared" ca="1" si="4"/>
        <v>-0.15669430384881933</v>
      </c>
      <c r="K4" s="33">
        <f t="shared" si="5"/>
        <v>-0.20791169081776414</v>
      </c>
      <c r="L4" s="10">
        <f t="shared" ca="1" si="6"/>
        <v>0.99841558300709099</v>
      </c>
      <c r="M4" s="10">
        <f t="shared" si="7"/>
        <v>0.97814760073380569</v>
      </c>
      <c r="N4">
        <f t="shared" ref="N4:N32" si="26">N3+6</f>
        <v>12</v>
      </c>
      <c r="O4" s="13">
        <v>-0.54463903501502531</v>
      </c>
      <c r="Q4" s="8" t="str">
        <f t="shared" si="8"/>
        <v>S3</v>
      </c>
      <c r="R4" s="8" t="str">
        <f t="shared" si="9"/>
        <v>test</v>
      </c>
      <c r="S4" s="16">
        <f t="shared" si="10"/>
        <v>1.2185239926619502</v>
      </c>
      <c r="T4" s="5">
        <f t="shared" ca="1" si="11"/>
        <v>-1.6445996432440104</v>
      </c>
      <c r="U4" s="5">
        <f t="shared" si="12"/>
        <v>1.2185239926619502</v>
      </c>
      <c r="V4" s="5">
        <f t="shared" ca="1" si="13"/>
        <v>1.0863358437596933</v>
      </c>
      <c r="W4" s="5">
        <f t="shared" si="14"/>
        <v>1.1674509243604465</v>
      </c>
      <c r="X4" s="5">
        <f t="shared" ca="1" si="15"/>
        <v>2.6527085925589304</v>
      </c>
      <c r="Y4" s="5">
        <f t="shared" si="16"/>
        <v>2.6132943205457391</v>
      </c>
      <c r="Z4" s="5">
        <f t="shared" ca="1" si="17"/>
        <v>9.4330569615118058</v>
      </c>
      <c r="AA4" s="5">
        <f t="shared" si="18"/>
        <v>8.9208830918223576</v>
      </c>
      <c r="AB4" s="5">
        <f t="shared" ca="1" si="19"/>
        <v>20.984155830070911</v>
      </c>
      <c r="AC4" s="5">
        <f t="shared" si="20"/>
        <v>20.781476007338057</v>
      </c>
    </row>
    <row r="5" spans="1:29" x14ac:dyDescent="0.2">
      <c r="A5" t="s">
        <v>5</v>
      </c>
      <c r="B5" t="s">
        <v>1</v>
      </c>
      <c r="C5" s="3">
        <f t="shared" si="21"/>
        <v>-0.95105651629515275</v>
      </c>
      <c r="D5" s="9">
        <f t="shared" ca="1" si="22"/>
        <v>-1.1863883245207112</v>
      </c>
      <c r="E5" s="9">
        <f t="shared" si="23"/>
        <v>-0.95105651629515275</v>
      </c>
      <c r="F5" s="31">
        <f t="shared" ca="1" si="24"/>
        <v>-0.99983396168319483</v>
      </c>
      <c r="G5" s="31">
        <f t="shared" si="2"/>
        <v>-0.99691733373312819</v>
      </c>
      <c r="H5" s="32">
        <f t="shared" ca="1" si="3"/>
        <v>-0.92851896755262342</v>
      </c>
      <c r="I5" s="32">
        <f t="shared" si="25"/>
        <v>-0.89100652418836956</v>
      </c>
      <c r="J5" s="33">
        <f t="shared" ca="1" si="4"/>
        <v>-0.33238650706290018</v>
      </c>
      <c r="K5" s="33">
        <f t="shared" si="5"/>
        <v>-0.30901699437495184</v>
      </c>
      <c r="L5" s="10">
        <f t="shared" ca="1" si="6"/>
        <v>1.0099968622609667</v>
      </c>
      <c r="M5" s="10">
        <f t="shared" si="7"/>
        <v>0.95105651629515375</v>
      </c>
      <c r="N5">
        <f t="shared" si="26"/>
        <v>18</v>
      </c>
      <c r="O5" s="13">
        <v>-0.45399049973954514</v>
      </c>
      <c r="Q5" s="8" t="str">
        <f t="shared" si="8"/>
        <v>S4</v>
      </c>
      <c r="R5" s="8" t="str">
        <f t="shared" si="9"/>
        <v>test</v>
      </c>
      <c r="S5" s="16">
        <f t="shared" si="10"/>
        <v>1.4894348370484725</v>
      </c>
      <c r="T5" s="5">
        <f t="shared" ca="1" si="11"/>
        <v>-0.86388324520711279</v>
      </c>
      <c r="U5" s="5">
        <f t="shared" si="12"/>
        <v>1.4894348370484725</v>
      </c>
      <c r="V5" s="5">
        <f t="shared" ca="1" si="13"/>
        <v>1.0016603831680513</v>
      </c>
      <c r="W5" s="5">
        <f t="shared" si="14"/>
        <v>1.0308266626687175</v>
      </c>
      <c r="X5" s="5">
        <f t="shared" ca="1" si="15"/>
        <v>1.7148103244737651</v>
      </c>
      <c r="Y5" s="5">
        <f t="shared" si="16"/>
        <v>2.0899347581163035</v>
      </c>
      <c r="Z5" s="5">
        <f t="shared" ca="1" si="17"/>
        <v>7.6761349293709982</v>
      </c>
      <c r="AA5" s="5">
        <f t="shared" si="18"/>
        <v>7.9098300562504811</v>
      </c>
      <c r="AB5" s="5">
        <f t="shared" ca="1" si="19"/>
        <v>21.099968622609666</v>
      </c>
      <c r="AC5" s="5">
        <f t="shared" si="20"/>
        <v>20.510565162951536</v>
      </c>
    </row>
    <row r="6" spans="1:29" x14ac:dyDescent="0.2">
      <c r="A6" t="s">
        <v>6</v>
      </c>
      <c r="B6" t="s">
        <v>1</v>
      </c>
      <c r="C6" s="3">
        <f t="shared" si="21"/>
        <v>-0.91354545764259976</v>
      </c>
      <c r="D6" s="9">
        <f t="shared" ca="1" si="22"/>
        <v>-1.0191652963446058</v>
      </c>
      <c r="E6" s="9">
        <f t="shared" si="23"/>
        <v>-0.91354545764259976</v>
      </c>
      <c r="F6" s="31">
        <f t="shared" ca="1" si="24"/>
        <v>-0.99986834185967965</v>
      </c>
      <c r="G6" s="31">
        <f t="shared" si="2"/>
        <v>-0.99965732497555715</v>
      </c>
      <c r="H6" s="32">
        <f t="shared" ca="1" si="3"/>
        <v>-0.95593247474272447</v>
      </c>
      <c r="I6" s="32">
        <f t="shared" si="25"/>
        <v>-0.93358042649720308</v>
      </c>
      <c r="J6" s="33">
        <f t="shared" ca="1" si="4"/>
        <v>-0.37880155123749332</v>
      </c>
      <c r="K6" s="33">
        <f t="shared" si="5"/>
        <v>-0.40673664307580415</v>
      </c>
      <c r="L6" s="10">
        <f t="shared" ca="1" si="6"/>
        <v>0.9440386184188313</v>
      </c>
      <c r="M6" s="10">
        <f t="shared" si="7"/>
        <v>0.91354545764260098</v>
      </c>
      <c r="N6">
        <f t="shared" si="26"/>
        <v>24</v>
      </c>
      <c r="O6" s="13">
        <v>-0.35836794954529838</v>
      </c>
      <c r="Q6" s="8" t="str">
        <f t="shared" si="8"/>
        <v>S5</v>
      </c>
      <c r="R6" s="8" t="str">
        <f t="shared" si="9"/>
        <v>test</v>
      </c>
      <c r="S6" s="16">
        <f t="shared" si="10"/>
        <v>1.8645454235740022</v>
      </c>
      <c r="T6" s="5">
        <f t="shared" ca="1" si="11"/>
        <v>0.80834703655394158</v>
      </c>
      <c r="U6" s="5">
        <f t="shared" si="12"/>
        <v>1.8645454235740022</v>
      </c>
      <c r="V6" s="5">
        <f t="shared" ca="1" si="13"/>
        <v>1.0013165814032039</v>
      </c>
      <c r="W6" s="5">
        <f t="shared" si="14"/>
        <v>1.0034267502444294</v>
      </c>
      <c r="X6" s="5">
        <f t="shared" ca="1" si="15"/>
        <v>1.4406752525727562</v>
      </c>
      <c r="Y6" s="5">
        <f t="shared" si="16"/>
        <v>1.6641957350279686</v>
      </c>
      <c r="Z6" s="5">
        <f t="shared" ca="1" si="17"/>
        <v>7.2119844876250667</v>
      </c>
      <c r="AA6" s="5">
        <f t="shared" si="18"/>
        <v>6.9326335692419585</v>
      </c>
      <c r="AB6" s="5">
        <f t="shared" ca="1" si="19"/>
        <v>20.440386184188313</v>
      </c>
      <c r="AC6" s="5">
        <f t="shared" si="20"/>
        <v>20.13545457642601</v>
      </c>
    </row>
    <row r="7" spans="1:29" x14ac:dyDescent="0.2">
      <c r="A7" t="s">
        <v>7</v>
      </c>
      <c r="B7" t="s">
        <v>1</v>
      </c>
      <c r="C7" s="3">
        <f t="shared" si="21"/>
        <v>-0.86602540378443738</v>
      </c>
      <c r="D7" s="9">
        <f t="shared" ca="1" si="22"/>
        <v>-1.0565235354702036</v>
      </c>
      <c r="E7" s="9">
        <f t="shared" si="23"/>
        <v>-0.86602540378443738</v>
      </c>
      <c r="F7" s="31">
        <f t="shared" ca="1" si="24"/>
        <v>-0.98785190447864735</v>
      </c>
      <c r="G7" s="31">
        <f t="shared" si="2"/>
        <v>-0.99144486137381005</v>
      </c>
      <c r="H7" s="32">
        <f t="shared" ca="1" si="3"/>
        <v>-0.96094835937137291</v>
      </c>
      <c r="I7" s="32">
        <f t="shared" si="25"/>
        <v>-0.9659258262890692</v>
      </c>
      <c r="J7" s="33">
        <f t="shared" ca="1" si="4"/>
        <v>-0.48228104234254121</v>
      </c>
      <c r="K7" s="33">
        <f t="shared" si="5"/>
        <v>-0.50000000000000344</v>
      </c>
      <c r="L7" s="10">
        <f t="shared" ca="1" si="6"/>
        <v>0.77393056549522787</v>
      </c>
      <c r="M7" s="10">
        <f t="shared" si="7"/>
        <v>0.86602540378443893</v>
      </c>
      <c r="N7">
        <f t="shared" si="26"/>
        <v>30</v>
      </c>
      <c r="O7" s="34">
        <v>-0.25881904510251913</v>
      </c>
      <c r="Q7" s="8" t="str">
        <f t="shared" si="8"/>
        <v>S6</v>
      </c>
      <c r="R7" s="8" t="str">
        <f t="shared" si="9"/>
        <v>test</v>
      </c>
      <c r="S7" s="16">
        <f t="shared" si="10"/>
        <v>2.3397459621556269</v>
      </c>
      <c r="T7" s="5">
        <f t="shared" ca="1" si="11"/>
        <v>0.43476464529796388</v>
      </c>
      <c r="U7" s="5">
        <f t="shared" si="12"/>
        <v>2.3397459621556269</v>
      </c>
      <c r="V7" s="5">
        <f t="shared" ca="1" si="13"/>
        <v>1.1214809552135261</v>
      </c>
      <c r="W7" s="5">
        <f t="shared" si="14"/>
        <v>1.0855513862618995</v>
      </c>
      <c r="X7" s="5">
        <f t="shared" ca="1" si="15"/>
        <v>1.3905164062862703</v>
      </c>
      <c r="Y7" s="5">
        <f t="shared" si="16"/>
        <v>1.3407417371093082</v>
      </c>
      <c r="Z7" s="5">
        <f t="shared" ca="1" si="17"/>
        <v>6.1771895765745874</v>
      </c>
      <c r="AA7" s="5">
        <f t="shared" si="18"/>
        <v>5.9999999999999654</v>
      </c>
      <c r="AB7" s="5">
        <f t="shared" ca="1" si="19"/>
        <v>18.739305654952279</v>
      </c>
      <c r="AC7" s="5">
        <f t="shared" si="20"/>
        <v>19.660254037844389</v>
      </c>
    </row>
    <row r="8" spans="1:29" x14ac:dyDescent="0.2">
      <c r="A8" t="s">
        <v>8</v>
      </c>
      <c r="B8" t="s">
        <v>1</v>
      </c>
      <c r="C8" s="3">
        <f t="shared" si="21"/>
        <v>-0.80901699437494579</v>
      </c>
      <c r="D8" s="9">
        <f t="shared" ca="1" si="22"/>
        <v>-1.0056530307022833</v>
      </c>
      <c r="E8" s="9">
        <f t="shared" si="23"/>
        <v>-0.80901699437494579</v>
      </c>
      <c r="F8" s="31">
        <f t="shared" ca="1" si="24"/>
        <v>-0.97283981131791952</v>
      </c>
      <c r="G8" s="31">
        <f t="shared" si="2"/>
        <v>-0.97236992039767589</v>
      </c>
      <c r="H8" s="32">
        <f t="shared" ca="1" si="3"/>
        <v>-0.99814186352607326</v>
      </c>
      <c r="I8" s="32">
        <f t="shared" si="25"/>
        <v>-0.98768834059513833</v>
      </c>
      <c r="J8" s="33">
        <f t="shared" ca="1" si="4"/>
        <v>-0.60894622096614248</v>
      </c>
      <c r="K8" s="33">
        <f t="shared" si="5"/>
        <v>-0.5877852522924768</v>
      </c>
      <c r="L8" s="10">
        <f t="shared" ca="1" si="6"/>
        <v>0.85340873973158871</v>
      </c>
      <c r="M8" s="10">
        <f t="shared" si="7"/>
        <v>0.80901699437494767</v>
      </c>
      <c r="N8">
        <f t="shared" si="26"/>
        <v>36</v>
      </c>
      <c r="O8" s="13">
        <v>-0.15643446504022904</v>
      </c>
      <c r="Q8" s="8" t="str">
        <f t="shared" si="8"/>
        <v>S7</v>
      </c>
      <c r="R8" s="8" t="str">
        <f t="shared" si="9"/>
        <v>test</v>
      </c>
      <c r="S8" s="16">
        <f t="shared" si="10"/>
        <v>2.9098300562505415</v>
      </c>
      <c r="T8" s="5">
        <f t="shared" ca="1" si="11"/>
        <v>0.94346969297716754</v>
      </c>
      <c r="U8" s="5">
        <f t="shared" si="12"/>
        <v>2.9098300562505415</v>
      </c>
      <c r="V8" s="5">
        <f t="shared" ca="1" si="13"/>
        <v>1.2716018868208039</v>
      </c>
      <c r="W8" s="5">
        <f t="shared" si="14"/>
        <v>1.2763007960232411</v>
      </c>
      <c r="X8" s="5">
        <f t="shared" ca="1" si="15"/>
        <v>1.0185813647392674</v>
      </c>
      <c r="Y8" s="5">
        <f t="shared" si="16"/>
        <v>1.1231165940486161</v>
      </c>
      <c r="Z8" s="5">
        <f t="shared" ca="1" si="17"/>
        <v>4.9105377903385747</v>
      </c>
      <c r="AA8" s="5">
        <f t="shared" si="18"/>
        <v>5.1221474770752318</v>
      </c>
      <c r="AB8" s="5">
        <f t="shared" ca="1" si="19"/>
        <v>19.534087397315886</v>
      </c>
      <c r="AC8" s="5">
        <f t="shared" si="20"/>
        <v>19.090169943749476</v>
      </c>
    </row>
    <row r="9" spans="1:29" x14ac:dyDescent="0.2">
      <c r="A9" t="s">
        <v>9</v>
      </c>
      <c r="B9" t="s">
        <v>1</v>
      </c>
      <c r="C9" s="3">
        <f t="shared" si="21"/>
        <v>-0.74314482547739258</v>
      </c>
      <c r="D9" s="9">
        <f t="shared" ca="1" si="22"/>
        <v>-0.98218015476275944</v>
      </c>
      <c r="E9" s="9">
        <f t="shared" si="23"/>
        <v>-0.74314482547739258</v>
      </c>
      <c r="F9" s="31">
        <f t="shared" ca="1" si="24"/>
        <v>-0.95446967467198407</v>
      </c>
      <c r="G9" s="31">
        <f t="shared" si="2"/>
        <v>-0.94264149109217743</v>
      </c>
      <c r="H9" s="32">
        <f t="shared" ca="1" si="3"/>
        <v>-0.99508082282709565</v>
      </c>
      <c r="I9" s="32">
        <f t="shared" si="25"/>
        <v>-0.99862953475457406</v>
      </c>
      <c r="J9" s="33">
        <f t="shared" ca="1" si="4"/>
        <v>-0.62230953575947157</v>
      </c>
      <c r="K9" s="33">
        <f t="shared" si="5"/>
        <v>-0.66913060635886146</v>
      </c>
      <c r="L9" s="10">
        <f t="shared" ca="1" si="6"/>
        <v>0.66698572916109733</v>
      </c>
      <c r="M9" s="10">
        <f t="shared" si="7"/>
        <v>0.7431448254773948</v>
      </c>
      <c r="N9">
        <f t="shared" si="26"/>
        <v>42</v>
      </c>
      <c r="O9" s="13">
        <v>-5.2335956242942294E-2</v>
      </c>
      <c r="Q9" s="8" t="str">
        <f t="shared" si="8"/>
        <v>S8</v>
      </c>
      <c r="R9" s="8" t="str">
        <f t="shared" si="9"/>
        <v>test</v>
      </c>
      <c r="S9" s="16">
        <f t="shared" si="10"/>
        <v>3.568551745226074</v>
      </c>
      <c r="T9" s="5">
        <f t="shared" ca="1" si="11"/>
        <v>1.1781984523724063</v>
      </c>
      <c r="U9" s="5">
        <f t="shared" si="12"/>
        <v>3.568551745226074</v>
      </c>
      <c r="V9" s="5">
        <f t="shared" ca="1" si="13"/>
        <v>1.4553032532801602</v>
      </c>
      <c r="W9" s="5">
        <f t="shared" si="14"/>
        <v>1.5735850890782253</v>
      </c>
      <c r="X9" s="5">
        <f t="shared" ca="1" si="15"/>
        <v>1.0491917717290438</v>
      </c>
      <c r="Y9" s="5">
        <f t="shared" si="16"/>
        <v>1.0137046524542601</v>
      </c>
      <c r="Z9" s="5">
        <f t="shared" ca="1" si="17"/>
        <v>4.7769046424052846</v>
      </c>
      <c r="AA9" s="5">
        <f t="shared" si="18"/>
        <v>4.3086939364113856</v>
      </c>
      <c r="AB9" s="5">
        <f t="shared" ca="1" si="19"/>
        <v>17.669857291610974</v>
      </c>
      <c r="AC9" s="5">
        <f t="shared" si="20"/>
        <v>18.431448254773947</v>
      </c>
    </row>
    <row r="10" spans="1:29" x14ac:dyDescent="0.2">
      <c r="A10" t="s">
        <v>10</v>
      </c>
      <c r="B10" t="s">
        <v>1</v>
      </c>
      <c r="C10" s="3">
        <f t="shared" si="21"/>
        <v>-0.66913060635885657</v>
      </c>
      <c r="D10" s="9">
        <f t="shared" ca="1" si="22"/>
        <v>-0.92844089378707884</v>
      </c>
      <c r="E10" s="9">
        <f t="shared" si="23"/>
        <v>-0.66913060635885657</v>
      </c>
      <c r="F10" s="31">
        <f t="shared" ca="1" si="24"/>
        <v>-0.92584308007439364</v>
      </c>
      <c r="G10" s="31">
        <f t="shared" si="2"/>
        <v>-0.90258528434985952</v>
      </c>
      <c r="H10" s="32">
        <f t="shared" ca="1" si="3"/>
        <v>-0.99939583678990584</v>
      </c>
      <c r="I10" s="32">
        <f t="shared" si="25"/>
        <v>-0.99862953475457372</v>
      </c>
      <c r="J10" s="33">
        <f t="shared" ca="1" si="4"/>
        <v>-0.75577418378389849</v>
      </c>
      <c r="K10" s="33">
        <f t="shared" si="5"/>
        <v>-0.74314482547739691</v>
      </c>
      <c r="L10" s="10">
        <f t="shared" ca="1" si="6"/>
        <v>0.60645973287476496</v>
      </c>
      <c r="M10" s="10">
        <f t="shared" si="7"/>
        <v>0.66913060635885901</v>
      </c>
      <c r="N10">
        <f t="shared" si="26"/>
        <v>48</v>
      </c>
      <c r="O10" s="13">
        <v>5.2335956242945077E-2</v>
      </c>
      <c r="Q10" s="8" t="str">
        <f t="shared" si="8"/>
        <v>S9</v>
      </c>
      <c r="R10" s="8" t="str">
        <f t="shared" si="9"/>
        <v>test</v>
      </c>
      <c r="S10" s="16">
        <f t="shared" si="10"/>
        <v>4.3086939364114345</v>
      </c>
      <c r="T10" s="5">
        <f t="shared" ca="1" si="11"/>
        <v>1.7155910621292119</v>
      </c>
      <c r="U10" s="5">
        <f t="shared" si="12"/>
        <v>4.3086939364114345</v>
      </c>
      <c r="V10" s="5">
        <f t="shared" ca="1" si="13"/>
        <v>1.7415691992560642</v>
      </c>
      <c r="W10" s="5">
        <f t="shared" si="14"/>
        <v>1.9741471565014042</v>
      </c>
      <c r="X10" s="5">
        <f t="shared" ca="1" si="15"/>
        <v>1.006041632100942</v>
      </c>
      <c r="Y10" s="5">
        <f t="shared" si="16"/>
        <v>1.0137046524542619</v>
      </c>
      <c r="Z10" s="5">
        <f t="shared" ca="1" si="17"/>
        <v>3.4422581621610151</v>
      </c>
      <c r="AA10" s="5">
        <f t="shared" si="18"/>
        <v>3.5685517452260314</v>
      </c>
      <c r="AB10" s="5">
        <f t="shared" ca="1" si="19"/>
        <v>17.064597328747649</v>
      </c>
      <c r="AC10" s="5">
        <f t="shared" si="20"/>
        <v>17.691306063588591</v>
      </c>
    </row>
    <row r="11" spans="1:29" x14ac:dyDescent="0.2">
      <c r="A11" t="s">
        <v>11</v>
      </c>
      <c r="B11" t="s">
        <v>1</v>
      </c>
      <c r="C11" s="3">
        <f t="shared" si="21"/>
        <v>-0.58778525229247125</v>
      </c>
      <c r="D11" s="9">
        <f t="shared" ca="1" si="22"/>
        <v>-0.84880388503976023</v>
      </c>
      <c r="E11" s="9">
        <f t="shared" si="23"/>
        <v>-0.58778525229247125</v>
      </c>
      <c r="F11" s="31">
        <f t="shared" ca="1" si="24"/>
        <v>-0.84524205951028175</v>
      </c>
      <c r="G11" s="31">
        <f t="shared" si="2"/>
        <v>-0.85264016435409073</v>
      </c>
      <c r="H11" s="32">
        <f t="shared" ca="1" si="3"/>
        <v>-0.99752114842898298</v>
      </c>
      <c r="I11" s="32">
        <f t="shared" si="25"/>
        <v>-0.98768834059513722</v>
      </c>
      <c r="J11" s="33">
        <f t="shared" ca="1" si="4"/>
        <v>-0.8575318979548866</v>
      </c>
      <c r="K11" s="33">
        <f t="shared" si="5"/>
        <v>-0.80901699437494956</v>
      </c>
      <c r="L11" s="10">
        <f t="shared" ca="1" si="6"/>
        <v>0.62661189294796327</v>
      </c>
      <c r="M11" s="10">
        <f t="shared" si="7"/>
        <v>0.58778525229247391</v>
      </c>
      <c r="N11">
        <f t="shared" si="26"/>
        <v>54</v>
      </c>
      <c r="O11" s="13">
        <v>0.15643446504023223</v>
      </c>
      <c r="Q11" s="8" t="str">
        <f t="shared" si="8"/>
        <v>S10</v>
      </c>
      <c r="R11" s="8" t="str">
        <f t="shared" si="9"/>
        <v>test</v>
      </c>
      <c r="S11" s="16">
        <f t="shared" si="10"/>
        <v>5.1221474770752877</v>
      </c>
      <c r="T11" s="5">
        <f t="shared" ca="1" si="11"/>
        <v>2.5119611496023975</v>
      </c>
      <c r="U11" s="5">
        <f t="shared" si="12"/>
        <v>5.1221474770752877</v>
      </c>
      <c r="V11" s="5">
        <f t="shared" ca="1" si="13"/>
        <v>2.5475794048971832</v>
      </c>
      <c r="W11" s="5">
        <f t="shared" si="14"/>
        <v>2.4735983564590924</v>
      </c>
      <c r="X11" s="5">
        <f t="shared" ca="1" si="15"/>
        <v>1.0247885157101706</v>
      </c>
      <c r="Y11" s="5">
        <f t="shared" si="16"/>
        <v>1.1231165940486285</v>
      </c>
      <c r="Z11" s="5">
        <f t="shared" ca="1" si="17"/>
        <v>2.4246810204511338</v>
      </c>
      <c r="AA11" s="5">
        <f t="shared" si="18"/>
        <v>2.9098300562505042</v>
      </c>
      <c r="AB11" s="5">
        <f t="shared" ca="1" si="19"/>
        <v>17.266118929479632</v>
      </c>
      <c r="AC11" s="5">
        <f t="shared" si="20"/>
        <v>16.877852522924741</v>
      </c>
    </row>
    <row r="12" spans="1:29" x14ac:dyDescent="0.2">
      <c r="A12" t="s">
        <v>12</v>
      </c>
      <c r="B12" t="s">
        <v>1</v>
      </c>
      <c r="C12" s="3">
        <f t="shared" si="21"/>
        <v>-0.49999999999999828</v>
      </c>
      <c r="D12" s="9">
        <f t="shared" ca="1" si="22"/>
        <v>-0.69920812975062518</v>
      </c>
      <c r="E12" s="9">
        <f t="shared" si="23"/>
        <v>-0.49999999999999828</v>
      </c>
      <c r="F12" s="31">
        <f t="shared" ca="1" si="24"/>
        <v>-0.81211629929196638</v>
      </c>
      <c r="G12" s="31">
        <f t="shared" si="2"/>
        <v>-0.79335334029123361</v>
      </c>
      <c r="H12" s="32">
        <f t="shared" ca="1" si="3"/>
        <v>-0.9813027896092773</v>
      </c>
      <c r="I12" s="32">
        <f t="shared" si="25"/>
        <v>-0.96592582628906754</v>
      </c>
      <c r="J12" s="33">
        <f t="shared" ca="1" si="4"/>
        <v>-0.84881716572078503</v>
      </c>
      <c r="K12" s="33">
        <f t="shared" si="5"/>
        <v>-0.86602540378444037</v>
      </c>
      <c r="L12" s="10">
        <f t="shared" ca="1" si="6"/>
        <v>0.48008431570384025</v>
      </c>
      <c r="M12" s="10">
        <f t="shared" si="7"/>
        <v>0.50000000000000111</v>
      </c>
      <c r="N12">
        <f t="shared" si="26"/>
        <v>60</v>
      </c>
      <c r="O12" s="35">
        <v>0.25881904510252179</v>
      </c>
      <c r="Q12" s="8" t="str">
        <f t="shared" si="8"/>
        <v>S11</v>
      </c>
      <c r="R12" s="8" t="str">
        <f t="shared" si="9"/>
        <v>test</v>
      </c>
      <c r="S12" s="16">
        <f t="shared" si="10"/>
        <v>6.0000000000000169</v>
      </c>
      <c r="T12" s="5">
        <f t="shared" ca="1" si="11"/>
        <v>4.0079187024937486</v>
      </c>
      <c r="U12" s="5">
        <f t="shared" si="12"/>
        <v>6.0000000000000169</v>
      </c>
      <c r="V12" s="5">
        <f t="shared" ca="1" si="13"/>
        <v>2.8788370070803353</v>
      </c>
      <c r="W12" s="5">
        <f t="shared" si="14"/>
        <v>3.0664665970876639</v>
      </c>
      <c r="X12" s="5">
        <f t="shared" ca="1" si="15"/>
        <v>1.1869721039072267</v>
      </c>
      <c r="Y12" s="5">
        <f t="shared" si="16"/>
        <v>1.3407417371093242</v>
      </c>
      <c r="Z12" s="5">
        <f t="shared" ca="1" si="17"/>
        <v>2.5118283427921497</v>
      </c>
      <c r="AA12" s="5">
        <f t="shared" si="18"/>
        <v>2.3397459621555967</v>
      </c>
      <c r="AB12" s="5">
        <f t="shared" ca="1" si="19"/>
        <v>15.800843157038402</v>
      </c>
      <c r="AC12" s="5">
        <f t="shared" si="20"/>
        <v>16.000000000000011</v>
      </c>
    </row>
    <row r="13" spans="1:29" s="2" customFormat="1" x14ac:dyDescent="0.2">
      <c r="A13" t="s">
        <v>13</v>
      </c>
      <c r="B13" s="2" t="s">
        <v>1</v>
      </c>
      <c r="C13" s="3">
        <f t="shared" si="21"/>
        <v>-0.40673664307579827</v>
      </c>
      <c r="D13" s="9">
        <f t="shared" ca="1" si="22"/>
        <v>-0.58245346521923713</v>
      </c>
      <c r="E13" s="9">
        <f t="shared" si="23"/>
        <v>-0.40673664307579827</v>
      </c>
      <c r="F13" s="31">
        <f t="shared" ca="1" si="24"/>
        <v>-0.66722620396853183</v>
      </c>
      <c r="G13" s="31">
        <f t="shared" si="2"/>
        <v>-0.72537437101228586</v>
      </c>
      <c r="H13" s="32">
        <f t="shared" ca="1" si="3"/>
        <v>-0.94326608636477449</v>
      </c>
      <c r="I13" s="32">
        <f t="shared" si="25"/>
        <v>-0.93358042649720063</v>
      </c>
      <c r="J13" s="33">
        <f t="shared" ca="1" si="4"/>
        <v>-0.91576707922919143</v>
      </c>
      <c r="K13" s="33">
        <f t="shared" si="5"/>
        <v>-0.91354545764260253</v>
      </c>
      <c r="L13" s="10">
        <f t="shared" ca="1" si="6"/>
        <v>0.4507458453127583</v>
      </c>
      <c r="M13" s="10">
        <f t="shared" si="7"/>
        <v>0.40673664307580121</v>
      </c>
      <c r="N13">
        <f t="shared" si="26"/>
        <v>66</v>
      </c>
      <c r="O13" s="13">
        <v>0.35836794954530143</v>
      </c>
      <c r="Q13" s="12" t="str">
        <f t="shared" si="8"/>
        <v>S12</v>
      </c>
      <c r="R13" s="12" t="str">
        <f t="shared" si="9"/>
        <v>test</v>
      </c>
      <c r="S13" s="16">
        <f t="shared" si="10"/>
        <v>6.9326335692420171</v>
      </c>
      <c r="T13" s="5">
        <f t="shared" ca="1" si="11"/>
        <v>5.1754653478076289</v>
      </c>
      <c r="U13" s="5">
        <f t="shared" si="12"/>
        <v>6.9326335692420171</v>
      </c>
      <c r="V13" s="5">
        <f t="shared" ca="1" si="13"/>
        <v>4.3277379603146819</v>
      </c>
      <c r="W13" s="5">
        <f t="shared" si="14"/>
        <v>3.7462562898771417</v>
      </c>
      <c r="X13" s="5">
        <f t="shared" ca="1" si="15"/>
        <v>1.5673391363522544</v>
      </c>
      <c r="Y13" s="5">
        <f t="shared" si="16"/>
        <v>1.6641957350279935</v>
      </c>
      <c r="Z13" s="5">
        <f t="shared" ca="1" si="17"/>
        <v>1.8423292077080866</v>
      </c>
      <c r="AA13" s="5">
        <f t="shared" si="18"/>
        <v>1.8645454235739756</v>
      </c>
      <c r="AB13" s="5">
        <f t="shared" ca="1" si="19"/>
        <v>15.507458453127583</v>
      </c>
      <c r="AC13" s="5">
        <f t="shared" si="20"/>
        <v>15.067366430758012</v>
      </c>
    </row>
    <row r="14" spans="1:29" x14ac:dyDescent="0.2">
      <c r="A14" t="s">
        <v>14</v>
      </c>
      <c r="B14" t="s">
        <v>1</v>
      </c>
      <c r="C14" s="3">
        <f t="shared" si="21"/>
        <v>-0.30901699437494545</v>
      </c>
      <c r="D14" s="9">
        <f t="shared" ca="1" si="22"/>
        <v>-0.44278169415491553</v>
      </c>
      <c r="E14" s="9">
        <f t="shared" si="23"/>
        <v>-0.30901699437494545</v>
      </c>
      <c r="F14" s="31">
        <f t="shared" ca="1" si="24"/>
        <v>-0.62641761844253085</v>
      </c>
      <c r="G14" s="31">
        <f t="shared" si="2"/>
        <v>-0.64944804833018188</v>
      </c>
      <c r="H14" s="32">
        <f t="shared" ca="1" si="3"/>
        <v>-0.91421309204797041</v>
      </c>
      <c r="I14" s="32">
        <f t="shared" si="25"/>
        <v>-0.89100652418836657</v>
      </c>
      <c r="J14" s="33">
        <f t="shared" ca="1" si="4"/>
        <v>-0.95603609067129613</v>
      </c>
      <c r="K14" s="33">
        <f t="shared" si="5"/>
        <v>-0.95105651629515475</v>
      </c>
      <c r="L14" s="10">
        <f t="shared" ca="1" si="6"/>
        <v>0.28030369618271334</v>
      </c>
      <c r="M14" s="10">
        <f t="shared" si="7"/>
        <v>0.30901699437494851</v>
      </c>
      <c r="N14">
        <f t="shared" si="26"/>
        <v>72</v>
      </c>
      <c r="O14" s="13">
        <v>0.45399049973954803</v>
      </c>
      <c r="Q14" s="8" t="str">
        <f t="shared" si="8"/>
        <v>S13</v>
      </c>
      <c r="R14" s="8" t="str">
        <f t="shared" si="9"/>
        <v>test</v>
      </c>
      <c r="S14" s="16">
        <f t="shared" si="10"/>
        <v>7.909830056250545</v>
      </c>
      <c r="T14" s="5">
        <f t="shared" ca="1" si="11"/>
        <v>6.5721830584508449</v>
      </c>
      <c r="U14" s="5">
        <f t="shared" si="12"/>
        <v>7.909830056250545</v>
      </c>
      <c r="V14" s="5">
        <f t="shared" ca="1" si="13"/>
        <v>4.7358238155746912</v>
      </c>
      <c r="W14" s="5">
        <f t="shared" si="14"/>
        <v>4.5055195166981807</v>
      </c>
      <c r="X14" s="5">
        <f t="shared" ca="1" si="15"/>
        <v>1.8578690795202952</v>
      </c>
      <c r="Y14" s="5">
        <f t="shared" si="16"/>
        <v>2.0899347581163337</v>
      </c>
      <c r="Z14" s="5">
        <f t="shared" ca="1" si="17"/>
        <v>1.4396390932870382</v>
      </c>
      <c r="AA14" s="5">
        <f t="shared" si="18"/>
        <v>1.4894348370484529</v>
      </c>
      <c r="AB14" s="5">
        <f t="shared" ca="1" si="19"/>
        <v>13.803036961827132</v>
      </c>
      <c r="AC14" s="5">
        <f t="shared" si="20"/>
        <v>14.090169943749485</v>
      </c>
    </row>
    <row r="15" spans="1:29" x14ac:dyDescent="0.2">
      <c r="A15" t="s">
        <v>15</v>
      </c>
      <c r="B15" t="s">
        <v>1</v>
      </c>
      <c r="C15" s="3">
        <f t="shared" si="21"/>
        <v>-0.20791169081775759</v>
      </c>
      <c r="D15" s="9">
        <f t="shared" ca="1" si="22"/>
        <v>-0.3315423783975936</v>
      </c>
      <c r="E15" s="9">
        <f t="shared" si="23"/>
        <v>-0.20791169081775759</v>
      </c>
      <c r="F15" s="31">
        <f t="shared" ca="1" si="24"/>
        <v>-0.54734924502528337</v>
      </c>
      <c r="G15" s="31">
        <f t="shared" si="2"/>
        <v>-0.56640623692483116</v>
      </c>
      <c r="H15" s="32">
        <f t="shared" ca="1" si="3"/>
        <v>-0.80154494663867704</v>
      </c>
      <c r="I15" s="32">
        <f t="shared" si="25"/>
        <v>-0.83867056794542272</v>
      </c>
      <c r="J15" s="33">
        <f t="shared" ca="1" si="4"/>
        <v>-0.95635931489188508</v>
      </c>
      <c r="K15" s="33">
        <f t="shared" si="5"/>
        <v>-0.97814760073380635</v>
      </c>
      <c r="L15" s="10">
        <f t="shared" ca="1" si="6"/>
        <v>0.14904712233912898</v>
      </c>
      <c r="M15" s="10">
        <f t="shared" si="7"/>
        <v>0.20791169081776076</v>
      </c>
      <c r="N15">
        <f t="shared" si="26"/>
        <v>78</v>
      </c>
      <c r="O15" s="13">
        <v>0.54463903501502786</v>
      </c>
      <c r="Q15" s="8" t="str">
        <f t="shared" si="8"/>
        <v>S14</v>
      </c>
      <c r="R15" s="8" t="str">
        <f t="shared" si="9"/>
        <v>test</v>
      </c>
      <c r="S15" s="16">
        <f t="shared" si="10"/>
        <v>8.9208830918224251</v>
      </c>
      <c r="T15" s="5">
        <f t="shared" ca="1" si="11"/>
        <v>7.6845762160240643</v>
      </c>
      <c r="U15" s="5">
        <f t="shared" si="12"/>
        <v>8.9208830918224251</v>
      </c>
      <c r="V15" s="5">
        <f t="shared" ca="1" si="13"/>
        <v>5.5265075497471665</v>
      </c>
      <c r="W15" s="5">
        <f t="shared" si="14"/>
        <v>5.3359376307516886</v>
      </c>
      <c r="X15" s="5">
        <f t="shared" ca="1" si="15"/>
        <v>2.9845505336132305</v>
      </c>
      <c r="Y15" s="5">
        <f t="shared" si="16"/>
        <v>2.6132943205457728</v>
      </c>
      <c r="Z15" s="5">
        <f t="shared" ca="1" si="17"/>
        <v>1.4364068510811485</v>
      </c>
      <c r="AA15" s="5">
        <f t="shared" si="18"/>
        <v>1.218523992661936</v>
      </c>
      <c r="AB15" s="5">
        <f t="shared" ca="1" si="19"/>
        <v>12.490471223391289</v>
      </c>
      <c r="AC15" s="5">
        <f t="shared" si="20"/>
        <v>13.079116908177607</v>
      </c>
    </row>
    <row r="16" spans="1:29" x14ac:dyDescent="0.2">
      <c r="A16" t="s">
        <v>16</v>
      </c>
      <c r="B16" t="s">
        <v>1</v>
      </c>
      <c r="C16" s="3">
        <f t="shared" si="21"/>
        <v>-0.10452846326765179</v>
      </c>
      <c r="D16" s="9">
        <f t="shared" ca="1" si="22"/>
        <v>-0.24574904111571888</v>
      </c>
      <c r="E16" s="9">
        <f t="shared" si="23"/>
        <v>-0.10452846326765179</v>
      </c>
      <c r="F16" s="31">
        <f t="shared" ca="1" si="24"/>
        <v>-0.50554480885231934</v>
      </c>
      <c r="G16" s="31">
        <f t="shared" si="2"/>
        <v>-0.47715876025960652</v>
      </c>
      <c r="H16" s="32">
        <f t="shared" ca="1" si="3"/>
        <v>-0.820672189855428</v>
      </c>
      <c r="I16" s="32">
        <f t="shared" si="25"/>
        <v>-0.77714596145696924</v>
      </c>
      <c r="J16" s="33">
        <f t="shared" ca="1" si="4"/>
        <v>-0.99609206560081054</v>
      </c>
      <c r="K16" s="33">
        <f t="shared" si="5"/>
        <v>-0.99452189536827362</v>
      </c>
      <c r="L16" s="10">
        <f t="shared" ca="1" si="6"/>
        <v>0.11972864729922783</v>
      </c>
      <c r="M16" s="10">
        <f t="shared" si="7"/>
        <v>0.104528463267655</v>
      </c>
      <c r="N16">
        <f t="shared" si="26"/>
        <v>84</v>
      </c>
      <c r="O16" s="13">
        <v>0.62932039104983817</v>
      </c>
      <c r="Q16" s="8" t="str">
        <f t="shared" si="8"/>
        <v>S15</v>
      </c>
      <c r="R16" s="8" t="str">
        <f t="shared" si="9"/>
        <v>test</v>
      </c>
      <c r="S16" s="16">
        <f t="shared" si="10"/>
        <v>9.9547153673234821</v>
      </c>
      <c r="T16" s="5">
        <f t="shared" ca="1" si="11"/>
        <v>8.5425095888428118</v>
      </c>
      <c r="U16" s="5">
        <f t="shared" si="12"/>
        <v>9.9547153673234821</v>
      </c>
      <c r="V16" s="5">
        <f t="shared" ca="1" si="13"/>
        <v>5.9445519114768066</v>
      </c>
      <c r="W16" s="5">
        <f t="shared" si="14"/>
        <v>6.2284123974039352</v>
      </c>
      <c r="X16" s="5">
        <f t="shared" ca="1" si="15"/>
        <v>2.7932781014457202</v>
      </c>
      <c r="Y16" s="5">
        <f t="shared" si="16"/>
        <v>3.2285403854303079</v>
      </c>
      <c r="Z16" s="5">
        <f t="shared" ca="1" si="17"/>
        <v>1.0390793439918937</v>
      </c>
      <c r="AA16" s="5">
        <f t="shared" si="18"/>
        <v>1.0547810463172631</v>
      </c>
      <c r="AB16" s="5">
        <f t="shared" ca="1" si="19"/>
        <v>12.197286472992278</v>
      </c>
      <c r="AC16" s="5">
        <f t="shared" si="20"/>
        <v>12.04528463267655</v>
      </c>
    </row>
    <row r="17" spans="1:29" x14ac:dyDescent="0.2">
      <c r="A17" t="s">
        <v>17</v>
      </c>
      <c r="B17" t="s">
        <v>1</v>
      </c>
      <c r="C17" s="3">
        <f t="shared" si="21"/>
        <v>1.6155696572206502E-15</v>
      </c>
      <c r="D17" s="9">
        <f t="shared" ca="1" si="22"/>
        <v>-0.19922423721195859</v>
      </c>
      <c r="E17" s="9">
        <f t="shared" si="23"/>
        <v>1.6155696572206502E-15</v>
      </c>
      <c r="F17" s="31">
        <f t="shared" ca="1" si="24"/>
        <v>-0.44239924434480776</v>
      </c>
      <c r="G17" s="31">
        <f t="shared" si="2"/>
        <v>-0.38268343236508784</v>
      </c>
      <c r="H17" s="32">
        <f t="shared" ca="1" si="3"/>
        <v>-0.71444787652232644</v>
      </c>
      <c r="I17" s="32">
        <f t="shared" si="25"/>
        <v>-0.70710678118654591</v>
      </c>
      <c r="J17" s="33">
        <f t="shared" ca="1" si="4"/>
        <v>-0.99602205378585773</v>
      </c>
      <c r="K17" s="33">
        <f t="shared" si="5"/>
        <v>-1</v>
      </c>
      <c r="L17" s="10">
        <f t="shared" ca="1" si="6"/>
        <v>-1.3486087983208925E-2</v>
      </c>
      <c r="M17" s="10">
        <f t="shared" si="7"/>
        <v>1.6155696572206502E-15</v>
      </c>
      <c r="N17">
        <f t="shared" si="26"/>
        <v>90</v>
      </c>
      <c r="O17" s="13">
        <v>0.70710678118654813</v>
      </c>
      <c r="Q17" s="8" t="str">
        <f t="shared" si="8"/>
        <v>S16</v>
      </c>
      <c r="R17" s="8" t="str">
        <f t="shared" si="9"/>
        <v>test</v>
      </c>
      <c r="S17" s="16">
        <f t="shared" si="10"/>
        <v>11.000000000000016</v>
      </c>
      <c r="T17" s="5">
        <f t="shared" ca="1" si="11"/>
        <v>9.0077576278804141</v>
      </c>
      <c r="U17" s="5">
        <f t="shared" si="12"/>
        <v>11.000000000000016</v>
      </c>
      <c r="V17" s="5">
        <f t="shared" ca="1" si="13"/>
        <v>6.5760075565519225</v>
      </c>
      <c r="W17" s="5">
        <f t="shared" si="14"/>
        <v>7.1731656763491216</v>
      </c>
      <c r="X17" s="5">
        <f t="shared" ca="1" si="15"/>
        <v>3.8555212347767354</v>
      </c>
      <c r="Y17" s="5">
        <f t="shared" si="16"/>
        <v>3.9289321881345405</v>
      </c>
      <c r="Z17" s="5">
        <f t="shared" ca="1" si="17"/>
        <v>1.0397794621414231</v>
      </c>
      <c r="AA17" s="5">
        <f t="shared" si="18"/>
        <v>1</v>
      </c>
      <c r="AB17" s="5">
        <f t="shared" ca="1" si="19"/>
        <v>10.86513912016791</v>
      </c>
      <c r="AC17" s="5">
        <f t="shared" si="20"/>
        <v>11.000000000000016</v>
      </c>
    </row>
    <row r="18" spans="1:29" x14ac:dyDescent="0.2">
      <c r="A18" t="s">
        <v>18</v>
      </c>
      <c r="B18" t="s">
        <v>1</v>
      </c>
      <c r="C18" s="3">
        <f t="shared" si="21"/>
        <v>0.104528463267655</v>
      </c>
      <c r="D18" s="9">
        <f t="shared" ca="1" si="22"/>
        <v>-0.15970879204464211</v>
      </c>
      <c r="E18" s="9">
        <f t="shared" si="23"/>
        <v>0.104528463267655</v>
      </c>
      <c r="F18" s="31">
        <f t="shared" ca="1" si="24"/>
        <v>-0.21266824575575771</v>
      </c>
      <c r="G18" s="31">
        <f t="shared" si="2"/>
        <v>-0.2840153447039207</v>
      </c>
      <c r="H18" s="32">
        <f t="shared" ca="1" si="3"/>
        <v>-0.56901686170832588</v>
      </c>
      <c r="I18" s="32">
        <f t="shared" si="25"/>
        <v>-0.6293203910498355</v>
      </c>
      <c r="J18" s="33">
        <f t="shared" ca="1" si="4"/>
        <v>-0.99202010662155871</v>
      </c>
      <c r="K18" s="33">
        <f t="shared" si="5"/>
        <v>-0.99452189536827296</v>
      </c>
      <c r="L18" s="10">
        <f t="shared" ca="1" si="6"/>
        <v>-0.1975679585104646</v>
      </c>
      <c r="M18" s="10">
        <f t="shared" si="7"/>
        <v>-0.10452846326765179</v>
      </c>
      <c r="N18">
        <f t="shared" si="26"/>
        <v>96</v>
      </c>
      <c r="O18" s="13">
        <v>0.77714596145697135</v>
      </c>
      <c r="Q18" s="8" t="str">
        <f t="shared" si="8"/>
        <v>S17</v>
      </c>
      <c r="R18" s="8" t="str">
        <f t="shared" si="9"/>
        <v>test</v>
      </c>
      <c r="S18" s="16">
        <f t="shared" si="10"/>
        <v>12.04528463267655</v>
      </c>
      <c r="T18" s="5">
        <f t="shared" ca="1" si="11"/>
        <v>9.4029120795535786</v>
      </c>
      <c r="U18" s="5">
        <f t="shared" si="12"/>
        <v>12.04528463267655</v>
      </c>
      <c r="V18" s="5">
        <f t="shared" ca="1" si="13"/>
        <v>8.8733175424424218</v>
      </c>
      <c r="W18" s="5">
        <f t="shared" si="14"/>
        <v>8.1598465529607935</v>
      </c>
      <c r="X18" s="5">
        <f t="shared" ca="1" si="15"/>
        <v>5.3098313829167409</v>
      </c>
      <c r="Y18" s="5">
        <f t="shared" si="16"/>
        <v>4.706796089501645</v>
      </c>
      <c r="Z18" s="5">
        <f t="shared" ca="1" si="17"/>
        <v>1.0797989337844136</v>
      </c>
      <c r="AA18" s="5">
        <f t="shared" si="18"/>
        <v>1.0547810463172702</v>
      </c>
      <c r="AB18" s="5">
        <f t="shared" ca="1" si="19"/>
        <v>9.0243204148953531</v>
      </c>
      <c r="AC18" s="5">
        <f t="shared" si="20"/>
        <v>9.9547153673234821</v>
      </c>
    </row>
    <row r="19" spans="1:29" x14ac:dyDescent="0.2">
      <c r="A19" t="s">
        <v>19</v>
      </c>
      <c r="B19" t="s">
        <v>1</v>
      </c>
      <c r="C19" s="3">
        <f t="shared" si="21"/>
        <v>0.20791169081776076</v>
      </c>
      <c r="D19" s="9">
        <f t="shared" ca="1" si="22"/>
        <v>3.0975240189040132E-2</v>
      </c>
      <c r="E19" s="9">
        <f t="shared" si="23"/>
        <v>0.20791169081776076</v>
      </c>
      <c r="F19" s="31">
        <f t="shared" ca="1" si="24"/>
        <v>-0.26583132865883136</v>
      </c>
      <c r="G19" s="31">
        <f t="shared" si="2"/>
        <v>-0.18223552549214558</v>
      </c>
      <c r="H19" s="32">
        <f t="shared" ca="1" si="3"/>
        <v>-0.59705669460425459</v>
      </c>
      <c r="I19" s="32">
        <f t="shared" si="25"/>
        <v>-0.54463903501502531</v>
      </c>
      <c r="J19" s="33">
        <f t="shared" ca="1" si="4"/>
        <v>-0.98139308520237567</v>
      </c>
      <c r="K19" s="33">
        <f t="shared" si="5"/>
        <v>-0.97814760073380502</v>
      </c>
      <c r="L19" s="10">
        <f t="shared" ca="1" si="6"/>
        <v>-0.18178898169004334</v>
      </c>
      <c r="M19" s="10">
        <f t="shared" si="7"/>
        <v>-0.20791169081775759</v>
      </c>
      <c r="N19">
        <f t="shared" si="26"/>
        <v>102</v>
      </c>
      <c r="O19" s="13">
        <v>0.83867056794542438</v>
      </c>
      <c r="Q19" s="8" t="str">
        <f t="shared" si="8"/>
        <v>S18</v>
      </c>
      <c r="R19" s="8" t="str">
        <f t="shared" si="9"/>
        <v>test</v>
      </c>
      <c r="S19" s="16">
        <f t="shared" si="10"/>
        <v>13.079116908177607</v>
      </c>
      <c r="T19" s="5">
        <f t="shared" ca="1" si="11"/>
        <v>11.309752401890401</v>
      </c>
      <c r="U19" s="5">
        <f t="shared" si="12"/>
        <v>13.079116908177607</v>
      </c>
      <c r="V19" s="5">
        <f t="shared" ca="1" si="13"/>
        <v>8.3416867134116863</v>
      </c>
      <c r="W19" s="5">
        <f t="shared" si="14"/>
        <v>9.1776447450785437</v>
      </c>
      <c r="X19" s="5">
        <f t="shared" ca="1" si="15"/>
        <v>5.0294330539574545</v>
      </c>
      <c r="Y19" s="5">
        <f t="shared" si="16"/>
        <v>5.5536096498497471</v>
      </c>
      <c r="Z19" s="5">
        <f t="shared" ca="1" si="17"/>
        <v>1.1860691479762426</v>
      </c>
      <c r="AA19" s="5">
        <f t="shared" si="18"/>
        <v>1.2185239926619502</v>
      </c>
      <c r="AB19" s="5">
        <f t="shared" ca="1" si="19"/>
        <v>9.1821101830995673</v>
      </c>
      <c r="AC19" s="5">
        <f t="shared" si="20"/>
        <v>8.9208830918224251</v>
      </c>
    </row>
    <row r="20" spans="1:29" x14ac:dyDescent="0.2">
      <c r="A20" t="s">
        <v>20</v>
      </c>
      <c r="B20" t="s">
        <v>1</v>
      </c>
      <c r="C20" s="3">
        <f t="shared" si="21"/>
        <v>0.30901699437494873</v>
      </c>
      <c r="D20" s="9">
        <f t="shared" ca="1" si="22"/>
        <v>4.1276034707309645E-2</v>
      </c>
      <c r="E20" s="9">
        <f t="shared" si="23"/>
        <v>0.30901699437494873</v>
      </c>
      <c r="F20" s="31">
        <f t="shared" ca="1" si="24"/>
        <v>-8.9185157093802619E-2</v>
      </c>
      <c r="G20" s="31">
        <f t="shared" si="2"/>
        <v>-7.8459095727843112E-2</v>
      </c>
      <c r="H20" s="32">
        <f t="shared" ca="1" si="3"/>
        <v>-0.3918704455805293</v>
      </c>
      <c r="I20" s="32">
        <f t="shared" si="25"/>
        <v>-0.45399049973954475</v>
      </c>
      <c r="J20" s="33">
        <f t="shared" ca="1" si="4"/>
        <v>-0.9381483416314369</v>
      </c>
      <c r="K20" s="33">
        <f t="shared" si="5"/>
        <v>-0.95105651629515275</v>
      </c>
      <c r="L20" s="10">
        <f t="shared" ca="1" si="6"/>
        <v>-0.37992354109836934</v>
      </c>
      <c r="M20" s="10">
        <f t="shared" si="7"/>
        <v>-0.30901699437494567</v>
      </c>
      <c r="N20">
        <f t="shared" si="26"/>
        <v>108</v>
      </c>
      <c r="O20" s="13">
        <v>0.89100652418836812</v>
      </c>
      <c r="Q20" s="8" t="str">
        <f t="shared" si="8"/>
        <v>S19</v>
      </c>
      <c r="R20" s="8" t="str">
        <f t="shared" si="9"/>
        <v>test</v>
      </c>
      <c r="S20" s="16">
        <f t="shared" si="10"/>
        <v>14.090169943749487</v>
      </c>
      <c r="T20" s="5">
        <f t="shared" ca="1" si="11"/>
        <v>11.412760347073096</v>
      </c>
      <c r="U20" s="5">
        <f t="shared" si="12"/>
        <v>14.090169943749487</v>
      </c>
      <c r="V20" s="5">
        <f t="shared" ca="1" si="13"/>
        <v>10.108148429061973</v>
      </c>
      <c r="W20" s="5">
        <f t="shared" si="14"/>
        <v>10.21540904272157</v>
      </c>
      <c r="X20" s="5">
        <f t="shared" ca="1" si="15"/>
        <v>7.081295544194707</v>
      </c>
      <c r="Y20" s="5">
        <f t="shared" si="16"/>
        <v>6.4600950026045521</v>
      </c>
      <c r="Z20" s="5">
        <f t="shared" ca="1" si="17"/>
        <v>1.618516583685631</v>
      </c>
      <c r="AA20" s="5">
        <f t="shared" si="18"/>
        <v>1.4894348370484725</v>
      </c>
      <c r="AB20" s="5">
        <f t="shared" ca="1" si="19"/>
        <v>7.2007645890163063</v>
      </c>
      <c r="AC20" s="5">
        <f t="shared" si="20"/>
        <v>7.9098300562505433</v>
      </c>
    </row>
    <row r="21" spans="1:29" x14ac:dyDescent="0.2">
      <c r="A21" t="s">
        <v>21</v>
      </c>
      <c r="B21" t="s">
        <v>1</v>
      </c>
      <c r="C21" s="3">
        <f t="shared" si="21"/>
        <v>0.40673664307580121</v>
      </c>
      <c r="D21" s="9">
        <f t="shared" ca="1" si="22"/>
        <v>0.2337972284763781</v>
      </c>
      <c r="E21" s="9">
        <f t="shared" si="23"/>
        <v>0.40673664307580121</v>
      </c>
      <c r="F21" s="31">
        <f t="shared" ca="1" si="24"/>
        <v>3.4809101243777382E-2</v>
      </c>
      <c r="G21" s="31">
        <f t="shared" si="2"/>
        <v>2.6176948307874693E-2</v>
      </c>
      <c r="H21" s="32">
        <f t="shared" ca="1" si="3"/>
        <v>-0.39335654824978439</v>
      </c>
      <c r="I21" s="32">
        <f t="shared" si="25"/>
        <v>-0.35836794954529838</v>
      </c>
      <c r="J21" s="33">
        <f t="shared" ca="1" si="4"/>
        <v>-0.92224356943324859</v>
      </c>
      <c r="K21" s="33">
        <f t="shared" si="5"/>
        <v>-0.91354545764259987</v>
      </c>
      <c r="L21" s="10">
        <f t="shared" ca="1" si="6"/>
        <v>-0.41510744966249324</v>
      </c>
      <c r="M21" s="10">
        <f t="shared" si="7"/>
        <v>-0.40673664307579827</v>
      </c>
      <c r="N21">
        <f t="shared" si="26"/>
        <v>114</v>
      </c>
      <c r="O21" s="13">
        <v>0.93358042649720185</v>
      </c>
      <c r="Q21" s="8" t="str">
        <f t="shared" si="8"/>
        <v>S20</v>
      </c>
      <c r="R21" s="8" t="str">
        <f t="shared" si="9"/>
        <v>test</v>
      </c>
      <c r="S21" s="16">
        <f t="shared" si="10"/>
        <v>15.067366430758012</v>
      </c>
      <c r="T21" s="5">
        <f t="shared" ca="1" si="11"/>
        <v>13.337972284763781</v>
      </c>
      <c r="U21" s="5">
        <f t="shared" si="12"/>
        <v>15.067366430758012</v>
      </c>
      <c r="V21" s="5">
        <f t="shared" ca="1" si="13"/>
        <v>11.348091012437774</v>
      </c>
      <c r="W21" s="5">
        <f t="shared" si="14"/>
        <v>11.261769483078748</v>
      </c>
      <c r="X21" s="5">
        <f t="shared" ca="1" si="15"/>
        <v>7.0664345175021559</v>
      </c>
      <c r="Y21" s="5">
        <f t="shared" si="16"/>
        <v>7.4163205045470164</v>
      </c>
      <c r="Z21" s="5">
        <f t="shared" ca="1" si="17"/>
        <v>1.7775643056675143</v>
      </c>
      <c r="AA21" s="5">
        <f t="shared" si="18"/>
        <v>1.8645454235740004</v>
      </c>
      <c r="AB21" s="5">
        <f t="shared" ca="1" si="19"/>
        <v>6.8489255033750673</v>
      </c>
      <c r="AC21" s="5">
        <f t="shared" si="20"/>
        <v>6.9326335692420171</v>
      </c>
    </row>
    <row r="22" spans="1:29" x14ac:dyDescent="0.2">
      <c r="A22" t="s">
        <v>22</v>
      </c>
      <c r="B22" t="s">
        <v>1</v>
      </c>
      <c r="C22" s="3">
        <f t="shared" si="21"/>
        <v>0.50000000000000089</v>
      </c>
      <c r="D22" s="9">
        <f t="shared" ca="1" si="22"/>
        <v>0.23710748178259075</v>
      </c>
      <c r="E22" s="9">
        <f t="shared" si="23"/>
        <v>0.50000000000000089</v>
      </c>
      <c r="F22" s="31">
        <f t="shared" ca="1" si="24"/>
        <v>0.1982104966626865</v>
      </c>
      <c r="G22" s="31">
        <f t="shared" si="2"/>
        <v>0.13052619222005304</v>
      </c>
      <c r="H22" s="32">
        <f t="shared" ca="1" si="3"/>
        <v>-0.32619979445722291</v>
      </c>
      <c r="I22" s="32">
        <f t="shared" si="25"/>
        <v>-0.25881904510251913</v>
      </c>
      <c r="J22" s="33">
        <f t="shared" ca="1" si="4"/>
        <v>-0.89254966648190481</v>
      </c>
      <c r="K22" s="33">
        <f t="shared" si="5"/>
        <v>-0.86602540378443738</v>
      </c>
      <c r="L22" s="10">
        <f t="shared" ca="1" si="6"/>
        <v>-0.58139670753006401</v>
      </c>
      <c r="M22" s="10">
        <f t="shared" si="7"/>
        <v>-0.49999999999999789</v>
      </c>
      <c r="N22">
        <f t="shared" si="26"/>
        <v>120</v>
      </c>
      <c r="O22" s="36">
        <v>0.96592582628906831</v>
      </c>
      <c r="Q22" s="8" t="str">
        <f t="shared" si="8"/>
        <v>S21</v>
      </c>
      <c r="R22" s="8" t="str">
        <f t="shared" si="9"/>
        <v>test</v>
      </c>
      <c r="S22" s="16">
        <f t="shared" si="10"/>
        <v>16.000000000000007</v>
      </c>
      <c r="T22" s="5">
        <f t="shared" ca="1" si="11"/>
        <v>13.371074817825907</v>
      </c>
      <c r="U22" s="5">
        <f t="shared" si="12"/>
        <v>16.000000000000007</v>
      </c>
      <c r="V22" s="5">
        <f t="shared" ca="1" si="13"/>
        <v>12.982104966626865</v>
      </c>
      <c r="W22" s="5">
        <f t="shared" si="14"/>
        <v>12.305261922200531</v>
      </c>
      <c r="X22" s="5">
        <f t="shared" ca="1" si="15"/>
        <v>7.7380020554277706</v>
      </c>
      <c r="Y22" s="5">
        <f t="shared" si="16"/>
        <v>8.4118095489748086</v>
      </c>
      <c r="Z22" s="5">
        <f t="shared" ca="1" si="17"/>
        <v>2.0745033351809514</v>
      </c>
      <c r="AA22" s="5">
        <f t="shared" si="18"/>
        <v>2.3397459621556269</v>
      </c>
      <c r="AB22" s="5">
        <f t="shared" ca="1" si="19"/>
        <v>5.1860329246993597</v>
      </c>
      <c r="AC22" s="5">
        <f t="shared" si="20"/>
        <v>6.0000000000000213</v>
      </c>
    </row>
    <row r="23" spans="1:29" x14ac:dyDescent="0.2">
      <c r="A23" t="s">
        <v>23</v>
      </c>
      <c r="B23" t="s">
        <v>1</v>
      </c>
      <c r="C23" s="3">
        <f t="shared" si="21"/>
        <v>0.58778525229247391</v>
      </c>
      <c r="D23" s="9">
        <f t="shared" ca="1" si="22"/>
        <v>0.46454388210507225</v>
      </c>
      <c r="E23" s="9">
        <f t="shared" si="23"/>
        <v>0.58778525229247391</v>
      </c>
      <c r="F23" s="31">
        <f t="shared" ca="1" si="24"/>
        <v>0.29106479847685168</v>
      </c>
      <c r="G23" s="31">
        <f t="shared" si="2"/>
        <v>0.23344536385590675</v>
      </c>
      <c r="H23" s="32">
        <f t="shared" ca="1" si="3"/>
        <v>-0.19688620707181237</v>
      </c>
      <c r="I23" s="32">
        <f t="shared" si="25"/>
        <v>-0.15643446504022904</v>
      </c>
      <c r="J23" s="33">
        <f t="shared" ca="1" si="4"/>
        <v>-0.81596098962082242</v>
      </c>
      <c r="K23" s="33">
        <f t="shared" si="5"/>
        <v>-0.80901699437494579</v>
      </c>
      <c r="L23" s="10">
        <f t="shared" ca="1" si="6"/>
        <v>-0.61542095163919797</v>
      </c>
      <c r="M23" s="10">
        <f t="shared" si="7"/>
        <v>-0.58778525229247125</v>
      </c>
      <c r="N23">
        <f t="shared" si="26"/>
        <v>126</v>
      </c>
      <c r="O23" s="13">
        <v>0.98768834059513777</v>
      </c>
      <c r="Q23" s="8" t="str">
        <f t="shared" si="8"/>
        <v>S22</v>
      </c>
      <c r="R23" s="8" t="str">
        <f t="shared" si="9"/>
        <v>test</v>
      </c>
      <c r="S23" s="16">
        <f t="shared" si="10"/>
        <v>16.877852522924741</v>
      </c>
      <c r="T23" s="5">
        <f t="shared" ca="1" si="11"/>
        <v>15.645438821050723</v>
      </c>
      <c r="U23" s="5">
        <f t="shared" si="12"/>
        <v>16.877852522924741</v>
      </c>
      <c r="V23" s="5">
        <f t="shared" ca="1" si="13"/>
        <v>13.910647984768516</v>
      </c>
      <c r="W23" s="5">
        <f t="shared" si="14"/>
        <v>13.334453638559069</v>
      </c>
      <c r="X23" s="5">
        <f t="shared" ca="1" si="15"/>
        <v>9.0311379292818756</v>
      </c>
      <c r="Y23" s="5">
        <f t="shared" si="16"/>
        <v>9.4356553495977096</v>
      </c>
      <c r="Z23" s="5">
        <f t="shared" ca="1" si="17"/>
        <v>2.8403901037917763</v>
      </c>
      <c r="AA23" s="5">
        <f t="shared" si="18"/>
        <v>2.9098300562505415</v>
      </c>
      <c r="AB23" s="5">
        <f t="shared" ca="1" si="19"/>
        <v>4.8457904836080203</v>
      </c>
      <c r="AC23" s="5">
        <f t="shared" si="20"/>
        <v>5.1221474770752877</v>
      </c>
    </row>
    <row r="24" spans="1:29" x14ac:dyDescent="0.2">
      <c r="A24" t="s">
        <v>24</v>
      </c>
      <c r="B24" t="s">
        <v>1</v>
      </c>
      <c r="C24" s="3">
        <f t="shared" si="21"/>
        <v>0.66913060635885879</v>
      </c>
      <c r="D24" s="9">
        <f t="shared" ca="1" si="22"/>
        <v>0.44552995263609374</v>
      </c>
      <c r="E24" s="9">
        <f t="shared" si="23"/>
        <v>0.66913060635885879</v>
      </c>
      <c r="F24" s="31">
        <f t="shared" ca="1" si="24"/>
        <v>0.31953915244802672</v>
      </c>
      <c r="G24" s="31">
        <f t="shared" si="2"/>
        <v>0.33380685923377218</v>
      </c>
      <c r="H24" s="32">
        <f t="shared" ca="1" si="3"/>
        <v>3.8886514608467183E-2</v>
      </c>
      <c r="I24" s="32">
        <f t="shared" si="25"/>
        <v>-5.2335956242942294E-2</v>
      </c>
      <c r="J24" s="33">
        <f t="shared" ca="1" si="4"/>
        <v>-0.7712758514713739</v>
      </c>
      <c r="K24" s="33">
        <f t="shared" si="5"/>
        <v>-0.74314482547739258</v>
      </c>
      <c r="L24" s="10">
        <f t="shared" ca="1" si="6"/>
        <v>-0.57844728132666501</v>
      </c>
      <c r="M24" s="10">
        <f t="shared" si="7"/>
        <v>-0.66913060635885657</v>
      </c>
      <c r="N24">
        <f t="shared" si="26"/>
        <v>132</v>
      </c>
      <c r="O24" s="13">
        <v>0.99862953475457383</v>
      </c>
      <c r="Q24" s="8" t="str">
        <f t="shared" si="8"/>
        <v>S23</v>
      </c>
      <c r="R24" s="8" t="str">
        <f t="shared" si="9"/>
        <v>test</v>
      </c>
      <c r="S24" s="16">
        <f t="shared" si="10"/>
        <v>17.691306063588588</v>
      </c>
      <c r="T24" s="5">
        <f t="shared" ca="1" si="11"/>
        <v>15.455299526360937</v>
      </c>
      <c r="U24" s="5">
        <f t="shared" si="12"/>
        <v>17.691306063588588</v>
      </c>
      <c r="V24" s="5">
        <f t="shared" ca="1" si="13"/>
        <v>14.195391524480268</v>
      </c>
      <c r="W24" s="5">
        <f t="shared" si="14"/>
        <v>14.338068592337722</v>
      </c>
      <c r="X24" s="5">
        <f t="shared" ca="1" si="15"/>
        <v>11.388865146084672</v>
      </c>
      <c r="Y24" s="5">
        <f t="shared" si="16"/>
        <v>10.476640437570577</v>
      </c>
      <c r="Z24" s="5">
        <f t="shared" ca="1" si="17"/>
        <v>3.2872414852862608</v>
      </c>
      <c r="AA24" s="5">
        <f t="shared" si="18"/>
        <v>3.568551745226074</v>
      </c>
      <c r="AB24" s="5">
        <f t="shared" ca="1" si="19"/>
        <v>5.2155271867333504</v>
      </c>
      <c r="AC24" s="5">
        <f t="shared" si="20"/>
        <v>4.3086939364114345</v>
      </c>
    </row>
    <row r="25" spans="1:29" x14ac:dyDescent="0.2">
      <c r="A25" t="s">
        <v>25</v>
      </c>
      <c r="B25" t="s">
        <v>1</v>
      </c>
      <c r="C25" s="3">
        <f t="shared" si="21"/>
        <v>0.7431448254773948</v>
      </c>
      <c r="D25" s="9">
        <f t="shared" ca="1" si="22"/>
        <v>0.46573713275229145</v>
      </c>
      <c r="E25" s="9">
        <f t="shared" si="23"/>
        <v>0.7431448254773948</v>
      </c>
      <c r="F25" s="31">
        <f t="shared" ca="1" si="24"/>
        <v>0.37481501529366246</v>
      </c>
      <c r="G25" s="31">
        <f t="shared" si="2"/>
        <v>0.43051109680829625</v>
      </c>
      <c r="H25" s="32">
        <f t="shared" ca="1" si="3"/>
        <v>0.1066245279179808</v>
      </c>
      <c r="I25" s="32">
        <f t="shared" si="25"/>
        <v>5.2335956242945521E-2</v>
      </c>
      <c r="J25" s="33">
        <f t="shared" ca="1" si="4"/>
        <v>-0.6022100515187343</v>
      </c>
      <c r="K25" s="33">
        <f t="shared" si="5"/>
        <v>-0.66913060635885657</v>
      </c>
      <c r="L25" s="10">
        <f t="shared" ca="1" si="6"/>
        <v>-0.69965270540292812</v>
      </c>
      <c r="M25" s="10">
        <f t="shared" si="7"/>
        <v>-0.74314482547739258</v>
      </c>
      <c r="N25">
        <f t="shared" si="26"/>
        <v>138</v>
      </c>
      <c r="O25" s="13">
        <v>0.99862953475457383</v>
      </c>
      <c r="Q25" s="8" t="str">
        <f t="shared" si="8"/>
        <v>S24</v>
      </c>
      <c r="R25" s="8" t="str">
        <f t="shared" si="9"/>
        <v>test</v>
      </c>
      <c r="S25" s="16">
        <f t="shared" si="10"/>
        <v>18.431448254773947</v>
      </c>
      <c r="T25" s="5">
        <f t="shared" ca="1" si="11"/>
        <v>15.657371327522915</v>
      </c>
      <c r="U25" s="5">
        <f t="shared" si="12"/>
        <v>18.431448254773947</v>
      </c>
      <c r="V25" s="5">
        <f t="shared" ca="1" si="13"/>
        <v>14.748150152936624</v>
      </c>
      <c r="W25" s="5">
        <f t="shared" si="14"/>
        <v>15.305110968082962</v>
      </c>
      <c r="X25" s="5">
        <f t="shared" ca="1" si="15"/>
        <v>12.066245279179808</v>
      </c>
      <c r="Y25" s="5">
        <f t="shared" si="16"/>
        <v>11.523359562429455</v>
      </c>
      <c r="Z25" s="5">
        <f t="shared" ca="1" si="17"/>
        <v>4.9778994848126565</v>
      </c>
      <c r="AA25" s="5">
        <f t="shared" si="18"/>
        <v>4.3086939364114345</v>
      </c>
      <c r="AB25" s="5">
        <f t="shared" ca="1" si="19"/>
        <v>4.003472945970719</v>
      </c>
      <c r="AC25" s="5">
        <f t="shared" si="20"/>
        <v>3.568551745226074</v>
      </c>
    </row>
    <row r="26" spans="1:29" x14ac:dyDescent="0.2">
      <c r="A26" t="s">
        <v>26</v>
      </c>
      <c r="B26" t="s">
        <v>1</v>
      </c>
      <c r="C26" s="3">
        <f t="shared" si="21"/>
        <v>0.80901699437494778</v>
      </c>
      <c r="D26" s="9">
        <f t="shared" ca="1" si="22"/>
        <v>0.57080989746428901</v>
      </c>
      <c r="E26" s="9">
        <f t="shared" si="23"/>
        <v>0.80901699437494778</v>
      </c>
      <c r="F26" s="31">
        <f t="shared" ca="1" si="24"/>
        <v>0.45013384369314197</v>
      </c>
      <c r="G26" s="31">
        <f t="shared" si="2"/>
        <v>0.5224985647159498</v>
      </c>
      <c r="H26" s="32">
        <f t="shared" ca="1" si="3"/>
        <v>0.20060777126168305</v>
      </c>
      <c r="I26" s="32">
        <f t="shared" si="25"/>
        <v>0.15643446504023223</v>
      </c>
      <c r="J26" s="33">
        <f t="shared" ca="1" si="4"/>
        <v>-0.65672616935033112</v>
      </c>
      <c r="K26" s="33">
        <f t="shared" si="5"/>
        <v>-0.58778525229247125</v>
      </c>
      <c r="L26" s="10">
        <f t="shared" ca="1" si="6"/>
        <v>-0.85748379523919993</v>
      </c>
      <c r="M26" s="10">
        <f t="shared" si="7"/>
        <v>-0.80901699437494579</v>
      </c>
      <c r="N26">
        <f t="shared" si="26"/>
        <v>144</v>
      </c>
      <c r="O26" s="13">
        <v>0.98768834059513777</v>
      </c>
      <c r="Q26" s="8" t="str">
        <f t="shared" si="8"/>
        <v>S25</v>
      </c>
      <c r="R26" s="8" t="str">
        <f t="shared" si="9"/>
        <v>test</v>
      </c>
      <c r="S26" s="16">
        <f t="shared" si="10"/>
        <v>19.09016994374948</v>
      </c>
      <c r="T26" s="5">
        <f t="shared" ca="1" si="11"/>
        <v>16.708098974642891</v>
      </c>
      <c r="U26" s="5">
        <f t="shared" si="12"/>
        <v>19.09016994374948</v>
      </c>
      <c r="V26" s="5">
        <f t="shared" ca="1" si="13"/>
        <v>15.50133843693142</v>
      </c>
      <c r="W26" s="5">
        <f t="shared" si="14"/>
        <v>16.2249856471595</v>
      </c>
      <c r="X26" s="5">
        <f t="shared" ca="1" si="15"/>
        <v>13.006077712616831</v>
      </c>
      <c r="Y26" s="5">
        <f t="shared" si="16"/>
        <v>12.564344650402322</v>
      </c>
      <c r="Z26" s="5">
        <f t="shared" ca="1" si="17"/>
        <v>4.432738306496689</v>
      </c>
      <c r="AA26" s="5">
        <f t="shared" si="18"/>
        <v>5.1221474770752877</v>
      </c>
      <c r="AB26" s="5">
        <f t="shared" ca="1" si="19"/>
        <v>2.4251620476080014</v>
      </c>
      <c r="AC26" s="5">
        <f t="shared" si="20"/>
        <v>2.9098300562505415</v>
      </c>
    </row>
    <row r="27" spans="1:29" x14ac:dyDescent="0.2">
      <c r="A27" t="s">
        <v>27</v>
      </c>
      <c r="B27" t="s">
        <v>1</v>
      </c>
      <c r="C27" s="3">
        <f t="shared" si="21"/>
        <v>0.86602540378443893</v>
      </c>
      <c r="D27" s="9">
        <f t="shared" ca="1" si="22"/>
        <v>0.70624367714657676</v>
      </c>
      <c r="E27" s="9">
        <f t="shared" si="23"/>
        <v>0.86602540378443893</v>
      </c>
      <c r="F27" s="31">
        <f t="shared" ca="1" si="24"/>
        <v>0.58681507223321516</v>
      </c>
      <c r="G27" s="31">
        <f t="shared" si="2"/>
        <v>0.60876142900872132</v>
      </c>
      <c r="H27" s="32">
        <f t="shared" ca="1" si="3"/>
        <v>0.24853287471408317</v>
      </c>
      <c r="I27" s="32">
        <f t="shared" si="25"/>
        <v>0.25881904510252202</v>
      </c>
      <c r="J27" s="33">
        <f t="shared" ca="1" si="4"/>
        <v>-0.46977325808465542</v>
      </c>
      <c r="K27" s="33">
        <f t="shared" si="5"/>
        <v>-0.49999999999999828</v>
      </c>
      <c r="L27" s="10">
        <f t="shared" ca="1" si="6"/>
        <v>-0.96570610076478125</v>
      </c>
      <c r="M27" s="10">
        <f t="shared" si="7"/>
        <v>-0.86602540378443738</v>
      </c>
      <c r="N27">
        <f t="shared" si="26"/>
        <v>150</v>
      </c>
      <c r="O27" s="13">
        <v>0.96592582628906831</v>
      </c>
      <c r="Q27" s="8" t="str">
        <f t="shared" si="8"/>
        <v>S26</v>
      </c>
      <c r="R27" s="8" t="str">
        <f t="shared" si="9"/>
        <v>test</v>
      </c>
      <c r="S27" s="16">
        <f t="shared" si="10"/>
        <v>19.660254037844389</v>
      </c>
      <c r="T27" s="5">
        <f t="shared" ca="1" si="11"/>
        <v>18.062436771465769</v>
      </c>
      <c r="U27" s="5">
        <f t="shared" si="12"/>
        <v>19.660254037844389</v>
      </c>
      <c r="V27" s="5">
        <f t="shared" ca="1" si="13"/>
        <v>16.868150722332153</v>
      </c>
      <c r="W27" s="5">
        <f t="shared" si="14"/>
        <v>17.087614290087213</v>
      </c>
      <c r="X27" s="5">
        <f t="shared" ca="1" si="15"/>
        <v>13.485328747140832</v>
      </c>
      <c r="Y27" s="5">
        <f t="shared" si="16"/>
        <v>13.58819045102522</v>
      </c>
      <c r="Z27" s="5">
        <f t="shared" ca="1" si="17"/>
        <v>6.3022674191534458</v>
      </c>
      <c r="AA27" s="5">
        <f t="shared" si="18"/>
        <v>6.0000000000000169</v>
      </c>
      <c r="AB27" s="5">
        <f t="shared" ca="1" si="19"/>
        <v>1.3429389923521882</v>
      </c>
      <c r="AC27" s="5">
        <f t="shared" si="20"/>
        <v>2.3397459621556269</v>
      </c>
    </row>
    <row r="28" spans="1:29" x14ac:dyDescent="0.2">
      <c r="A28" t="s">
        <v>28</v>
      </c>
      <c r="B28" t="s">
        <v>1</v>
      </c>
      <c r="C28" s="3">
        <f t="shared" si="21"/>
        <v>0.91354545764260109</v>
      </c>
      <c r="D28" s="9">
        <f t="shared" ca="1" si="22"/>
        <v>0.77982204766004992</v>
      </c>
      <c r="E28" s="9">
        <f t="shared" si="23"/>
        <v>0.91354545764260109</v>
      </c>
      <c r="F28" s="31">
        <f t="shared" ca="1" si="24"/>
        <v>0.67312056254177921</v>
      </c>
      <c r="G28" s="31">
        <f t="shared" si="2"/>
        <v>0.68835457569375458</v>
      </c>
      <c r="H28" s="32">
        <f t="shared" ca="1" si="3"/>
        <v>0.39385411696259409</v>
      </c>
      <c r="I28" s="32">
        <f t="shared" si="25"/>
        <v>0.35836794954530143</v>
      </c>
      <c r="J28" s="33">
        <f t="shared" ca="1" si="4"/>
        <v>-0.48185982095894514</v>
      </c>
      <c r="K28" s="33">
        <f t="shared" si="5"/>
        <v>-0.40673664307579827</v>
      </c>
      <c r="L28" s="10">
        <f t="shared" ca="1" si="6"/>
        <v>-0.81877769284082014</v>
      </c>
      <c r="M28" s="10">
        <f t="shared" si="7"/>
        <v>-0.91354545764259976</v>
      </c>
      <c r="N28">
        <f t="shared" si="26"/>
        <v>156</v>
      </c>
      <c r="O28" s="13">
        <v>0.93358042649720185</v>
      </c>
      <c r="Q28" s="8" t="str">
        <f t="shared" si="8"/>
        <v>S27</v>
      </c>
      <c r="R28" s="8" t="str">
        <f t="shared" si="9"/>
        <v>test</v>
      </c>
      <c r="S28" s="16">
        <f t="shared" si="10"/>
        <v>20.13545457642601</v>
      </c>
      <c r="T28" s="5">
        <f t="shared" ca="1" si="11"/>
        <v>18.798220476600498</v>
      </c>
      <c r="U28" s="5">
        <f t="shared" si="12"/>
        <v>20.13545457642601</v>
      </c>
      <c r="V28" s="5">
        <f t="shared" ca="1" si="13"/>
        <v>17.731205625417793</v>
      </c>
      <c r="W28" s="5">
        <f t="shared" si="14"/>
        <v>17.883545756937544</v>
      </c>
      <c r="X28" s="5">
        <f t="shared" ca="1" si="15"/>
        <v>14.938541169625941</v>
      </c>
      <c r="Y28" s="5">
        <f t="shared" si="16"/>
        <v>14.583679495453014</v>
      </c>
      <c r="Z28" s="5">
        <f t="shared" ca="1" si="17"/>
        <v>6.1814017904105487</v>
      </c>
      <c r="AA28" s="5">
        <f t="shared" si="18"/>
        <v>6.9326335692420171</v>
      </c>
      <c r="AB28" s="5">
        <f t="shared" ca="1" si="19"/>
        <v>2.8122230715917986</v>
      </c>
      <c r="AC28" s="5">
        <f t="shared" si="20"/>
        <v>1.8645454235740022</v>
      </c>
    </row>
    <row r="29" spans="1:29" x14ac:dyDescent="0.2">
      <c r="A29" t="s">
        <v>29</v>
      </c>
      <c r="B29" t="s">
        <v>1</v>
      </c>
      <c r="C29" s="3">
        <f t="shared" si="21"/>
        <v>0.95105651629515364</v>
      </c>
      <c r="D29" s="9">
        <f t="shared" ca="1" si="22"/>
        <v>0.78544689963224279</v>
      </c>
      <c r="E29" s="9">
        <f t="shared" si="23"/>
        <v>0.95105651629515364</v>
      </c>
      <c r="F29" s="31">
        <f t="shared" ca="1" si="24"/>
        <v>0.78651273117607179</v>
      </c>
      <c r="G29" s="31">
        <f t="shared" si="2"/>
        <v>0.76040596560003137</v>
      </c>
      <c r="H29" s="32">
        <f t="shared" ca="1" si="3"/>
        <v>0.39899842780712252</v>
      </c>
      <c r="I29" s="32">
        <f t="shared" si="25"/>
        <v>0.4539904997395478</v>
      </c>
      <c r="J29" s="33">
        <f t="shared" ca="1" si="4"/>
        <v>-0.303355375253895</v>
      </c>
      <c r="K29" s="33">
        <f t="shared" si="5"/>
        <v>-0.30901699437494567</v>
      </c>
      <c r="L29" s="10">
        <f t="shared" ca="1" si="6"/>
        <v>-0.92219825519007126</v>
      </c>
      <c r="M29" s="10">
        <f t="shared" si="7"/>
        <v>-0.95105651629515275</v>
      </c>
      <c r="N29">
        <f t="shared" si="26"/>
        <v>162</v>
      </c>
      <c r="O29" s="13">
        <v>0.89100652418836812</v>
      </c>
      <c r="Q29" s="8" t="str">
        <f t="shared" si="8"/>
        <v>S28</v>
      </c>
      <c r="R29" s="8" t="str">
        <f t="shared" si="9"/>
        <v>test</v>
      </c>
      <c r="S29" s="16">
        <f t="shared" si="10"/>
        <v>20.510565162951536</v>
      </c>
      <c r="T29" s="5">
        <f t="shared" ca="1" si="11"/>
        <v>18.854468996322428</v>
      </c>
      <c r="U29" s="5">
        <f t="shared" si="12"/>
        <v>20.510565162951536</v>
      </c>
      <c r="V29" s="5">
        <f t="shared" ca="1" si="13"/>
        <v>18.865127311760716</v>
      </c>
      <c r="W29" s="5">
        <f t="shared" si="14"/>
        <v>18.604059656000313</v>
      </c>
      <c r="X29" s="5">
        <f t="shared" ca="1" si="15"/>
        <v>14.989984278071226</v>
      </c>
      <c r="Y29" s="5">
        <f t="shared" si="16"/>
        <v>15.539904997395478</v>
      </c>
      <c r="Z29" s="5">
        <f t="shared" ca="1" si="17"/>
        <v>7.9664462474610502</v>
      </c>
      <c r="AA29" s="5">
        <f t="shared" si="18"/>
        <v>7.9098300562505433</v>
      </c>
      <c r="AB29" s="5">
        <f t="shared" ca="1" si="19"/>
        <v>1.7780174480992876</v>
      </c>
      <c r="AC29" s="5">
        <f t="shared" si="20"/>
        <v>1.4894348370484725</v>
      </c>
    </row>
    <row r="30" spans="1:29" x14ac:dyDescent="0.2">
      <c r="A30" t="s">
        <v>30</v>
      </c>
      <c r="B30" t="s">
        <v>1</v>
      </c>
      <c r="C30" s="3">
        <f t="shared" si="21"/>
        <v>0.97814760073380569</v>
      </c>
      <c r="D30" s="9">
        <f t="shared" ca="1" si="22"/>
        <v>0.80059070498544338</v>
      </c>
      <c r="E30" s="9">
        <f t="shared" si="23"/>
        <v>0.97814760073380569</v>
      </c>
      <c r="F30" s="31">
        <f t="shared" ca="1" si="24"/>
        <v>0.86955281825145425</v>
      </c>
      <c r="G30" s="31">
        <f t="shared" si="2"/>
        <v>0.82412618862201603</v>
      </c>
      <c r="H30" s="32">
        <f t="shared" ca="1" si="3"/>
        <v>0.47941915786182265</v>
      </c>
      <c r="I30" s="32">
        <f t="shared" si="25"/>
        <v>0.54463903501502797</v>
      </c>
      <c r="J30" s="33">
        <f t="shared" ca="1" si="4"/>
        <v>-0.24939919493384266</v>
      </c>
      <c r="K30" s="33">
        <f t="shared" si="5"/>
        <v>-0.20791169081775759</v>
      </c>
      <c r="L30" s="10">
        <f t="shared" ca="1" si="6"/>
        <v>-0.91253085515917587</v>
      </c>
      <c r="M30" s="10">
        <f t="shared" si="7"/>
        <v>-0.97814760073380502</v>
      </c>
      <c r="N30">
        <f t="shared" si="26"/>
        <v>168</v>
      </c>
      <c r="O30" s="13">
        <v>0.83867056794542427</v>
      </c>
      <c r="Q30" s="8" t="str">
        <f t="shared" si="8"/>
        <v>S29</v>
      </c>
      <c r="R30" s="8" t="str">
        <f t="shared" si="9"/>
        <v>test</v>
      </c>
      <c r="S30" s="16">
        <f t="shared" si="10"/>
        <v>20.781476007338057</v>
      </c>
      <c r="T30" s="5">
        <f t="shared" ca="1" si="11"/>
        <v>19.005907049854436</v>
      </c>
      <c r="U30" s="5">
        <f t="shared" si="12"/>
        <v>20.781476007338057</v>
      </c>
      <c r="V30" s="5">
        <f t="shared" ca="1" si="13"/>
        <v>19.695528182514543</v>
      </c>
      <c r="W30" s="5">
        <f t="shared" si="14"/>
        <v>19.241261886220158</v>
      </c>
      <c r="X30" s="5">
        <f t="shared" ca="1" si="15"/>
        <v>15.794191578618227</v>
      </c>
      <c r="Y30" s="5">
        <f t="shared" si="16"/>
        <v>16.446390350150281</v>
      </c>
      <c r="Z30" s="5">
        <f t="shared" ca="1" si="17"/>
        <v>8.5060080506615741</v>
      </c>
      <c r="AA30" s="5">
        <f t="shared" si="18"/>
        <v>8.9208830918224251</v>
      </c>
      <c r="AB30" s="5">
        <f t="shared" ca="1" si="19"/>
        <v>1.8746914484082406</v>
      </c>
      <c r="AC30" s="5">
        <f t="shared" si="20"/>
        <v>1.2185239926619502</v>
      </c>
    </row>
    <row r="31" spans="1:29" x14ac:dyDescent="0.2">
      <c r="A31" t="s">
        <v>31</v>
      </c>
      <c r="B31" t="s">
        <v>1</v>
      </c>
      <c r="C31" s="3">
        <f t="shared" si="21"/>
        <v>0.9945218953682734</v>
      </c>
      <c r="D31" s="9">
        <f t="shared" ca="1" si="22"/>
        <v>0.75636308452592982</v>
      </c>
      <c r="E31" s="9">
        <f t="shared" si="23"/>
        <v>0.9945218953682734</v>
      </c>
      <c r="F31" s="31">
        <f t="shared" ca="1" si="24"/>
        <v>0.85993501331330713</v>
      </c>
      <c r="G31" s="31">
        <f t="shared" si="2"/>
        <v>0.8788171126619656</v>
      </c>
      <c r="H31" s="32">
        <f t="shared" ca="1" si="3"/>
        <v>0.59308484995189326</v>
      </c>
      <c r="I31" s="32">
        <f t="shared" si="25"/>
        <v>0.62932039104983817</v>
      </c>
      <c r="J31" s="33">
        <f t="shared" ca="1" si="4"/>
        <v>-0.14927997589385988</v>
      </c>
      <c r="K31" s="33">
        <f t="shared" si="5"/>
        <v>-0.10452846326765179</v>
      </c>
      <c r="L31" s="10">
        <f t="shared" ca="1" si="6"/>
        <v>-0.91077298027055964</v>
      </c>
      <c r="M31" s="10">
        <f t="shared" si="7"/>
        <v>-0.99452189536827307</v>
      </c>
      <c r="N31">
        <f t="shared" si="26"/>
        <v>174</v>
      </c>
      <c r="O31" s="13">
        <v>0.77714596145697135</v>
      </c>
      <c r="Q31" s="8" t="str">
        <f t="shared" si="8"/>
        <v>S30</v>
      </c>
      <c r="R31" s="8" t="str">
        <f t="shared" si="9"/>
        <v>test</v>
      </c>
      <c r="S31" s="16">
        <f t="shared" si="10"/>
        <v>20.945218953682733</v>
      </c>
      <c r="T31" s="5">
        <f t="shared" ca="1" si="11"/>
        <v>18.563630845259297</v>
      </c>
      <c r="U31" s="5">
        <f t="shared" si="12"/>
        <v>20.945218953682733</v>
      </c>
      <c r="V31" s="5">
        <f t="shared" ca="1" si="13"/>
        <v>19.599350133133072</v>
      </c>
      <c r="W31" s="5">
        <f t="shared" si="14"/>
        <v>19.788171126619655</v>
      </c>
      <c r="X31" s="5">
        <f t="shared" ca="1" si="15"/>
        <v>16.93084849951893</v>
      </c>
      <c r="Y31" s="5">
        <f t="shared" si="16"/>
        <v>17.293203910498381</v>
      </c>
      <c r="Z31" s="5">
        <f t="shared" ca="1" si="17"/>
        <v>9.5072002410614012</v>
      </c>
      <c r="AA31" s="5">
        <f t="shared" si="18"/>
        <v>9.9547153673234821</v>
      </c>
      <c r="AB31" s="5">
        <f t="shared" ca="1" si="19"/>
        <v>1.8922701972944029</v>
      </c>
      <c r="AC31" s="5">
        <f t="shared" si="20"/>
        <v>1.0547810463172702</v>
      </c>
    </row>
    <row r="32" spans="1:29" x14ac:dyDescent="0.2">
      <c r="A32" t="s">
        <v>32</v>
      </c>
      <c r="B32" t="s">
        <v>1</v>
      </c>
      <c r="C32" s="3">
        <f t="shared" si="21"/>
        <v>1</v>
      </c>
      <c r="D32" s="9">
        <f t="shared" ca="1" si="22"/>
        <v>0.71357823785089547</v>
      </c>
      <c r="E32" s="9">
        <f t="shared" si="23"/>
        <v>1</v>
      </c>
      <c r="F32" s="31">
        <f t="shared" ca="1" si="24"/>
        <v>0.93757017415703026</v>
      </c>
      <c r="G32" s="31">
        <f t="shared" si="2"/>
        <v>0.92387953251128696</v>
      </c>
      <c r="H32" s="32">
        <f t="shared" ca="1" si="3"/>
        <v>0.71897104576951076</v>
      </c>
      <c r="I32" s="32">
        <f t="shared" si="25"/>
        <v>0.70710678118654813</v>
      </c>
      <c r="J32" s="33">
        <f t="shared" ca="1" si="4"/>
        <v>-5.298665680007094E-2</v>
      </c>
      <c r="K32" s="33">
        <f t="shared" si="5"/>
        <v>1.6155696572206502E-15</v>
      </c>
      <c r="L32" s="10">
        <f t="shared" ca="1" si="6"/>
        <v>-1.0953844603439891</v>
      </c>
      <c r="M32" s="10">
        <f t="shared" si="7"/>
        <v>-1</v>
      </c>
      <c r="N32">
        <f t="shared" si="26"/>
        <v>180</v>
      </c>
      <c r="O32" s="13">
        <v>0.70710678118654813</v>
      </c>
      <c r="Q32" s="8" t="str">
        <f t="shared" si="8"/>
        <v>S31</v>
      </c>
      <c r="R32" s="8" t="str">
        <f t="shared" si="9"/>
        <v>test</v>
      </c>
      <c r="S32" s="16">
        <f t="shared" si="10"/>
        <v>21</v>
      </c>
      <c r="T32" s="5">
        <f t="shared" ca="1" si="11"/>
        <v>18.135782378508956</v>
      </c>
      <c r="U32" s="5">
        <f t="shared" si="12"/>
        <v>21</v>
      </c>
      <c r="V32" s="5">
        <f t="shared" ca="1" si="13"/>
        <v>20.375701741570303</v>
      </c>
      <c r="W32" s="5">
        <f t="shared" si="14"/>
        <v>20.238795325112868</v>
      </c>
      <c r="X32" s="5">
        <f t="shared" ca="1" si="15"/>
        <v>18.189710457695107</v>
      </c>
      <c r="Y32" s="5">
        <f t="shared" si="16"/>
        <v>18.071067811865483</v>
      </c>
      <c r="Z32" s="5">
        <f t="shared" ca="1" si="17"/>
        <v>10.47013343199929</v>
      </c>
      <c r="AA32" s="5">
        <f t="shared" si="18"/>
        <v>11.000000000000016</v>
      </c>
      <c r="AB32" s="5">
        <f t="shared" ca="1" si="19"/>
        <v>4.6155396560109807E-2</v>
      </c>
      <c r="AC32" s="5">
        <f t="shared" si="20"/>
        <v>1</v>
      </c>
    </row>
    <row r="33" spans="19:19" x14ac:dyDescent="0.2">
      <c r="S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CA0CE-782B-D549-9798-F2B6044437D5}">
  <dimension ref="A1:AD43"/>
  <sheetViews>
    <sheetView zoomScale="117" zoomScaleNormal="117" workbookViewId="0">
      <selection activeCell="N46" sqref="N46"/>
    </sheetView>
  </sheetViews>
  <sheetFormatPr baseColWidth="10" defaultRowHeight="16" x14ac:dyDescent="0.2"/>
  <cols>
    <col min="7" max="8" width="3.1640625" customWidth="1"/>
    <col min="9" max="9" width="13.6640625" bestFit="1" customWidth="1"/>
    <col min="10" max="13" width="3.1640625" customWidth="1"/>
    <col min="14" max="14" width="16.1640625" customWidth="1"/>
    <col min="16" max="16" width="10.83203125" style="1"/>
    <col min="17" max="17" width="20.5" customWidth="1"/>
    <col min="20" max="20" width="10.83203125" style="17"/>
  </cols>
  <sheetData>
    <row r="1" spans="1:30" ht="63" customHeight="1" x14ac:dyDescent="0.2">
      <c r="A1" s="4">
        <f>3.14159265358979</f>
        <v>3.14159265358979</v>
      </c>
      <c r="B1" s="4" t="s">
        <v>0</v>
      </c>
      <c r="C1" s="15"/>
      <c r="D1" s="4" t="s">
        <v>58</v>
      </c>
      <c r="E1" t="s">
        <v>59</v>
      </c>
      <c r="F1" s="4" t="s">
        <v>60</v>
      </c>
      <c r="I1" s="20"/>
      <c r="N1" s="20"/>
      <c r="O1" s="15"/>
      <c r="P1" s="21" t="s">
        <v>55</v>
      </c>
      <c r="Q1" s="14" t="s">
        <v>48</v>
      </c>
      <c r="R1" s="8">
        <f t="shared" ref="R1:R41" si="0">A1</f>
        <v>3.14159265358979</v>
      </c>
      <c r="S1" s="8"/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x14ac:dyDescent="0.2">
      <c r="A2" t="s">
        <v>2</v>
      </c>
      <c r="B2" t="s">
        <v>1</v>
      </c>
      <c r="C2">
        <v>1</v>
      </c>
      <c r="D2" s="3">
        <f t="shared" ref="D2:D41" si="1">COS(O2/$A$1/2)</f>
        <v>0.98736156381075479</v>
      </c>
      <c r="E2">
        <f>D32</f>
        <v>0.21960957267835543</v>
      </c>
      <c r="F2">
        <f>E32</f>
        <v>-0.97993501315265674</v>
      </c>
      <c r="I2" s="25"/>
      <c r="N2" s="10"/>
      <c r="O2">
        <v>1</v>
      </c>
      <c r="P2" s="1">
        <v>0</v>
      </c>
      <c r="R2" s="8" t="str">
        <f t="shared" si="0"/>
        <v>S1</v>
      </c>
      <c r="S2" s="8"/>
      <c r="T2" s="16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">
      <c r="A3" t="s">
        <v>3</v>
      </c>
      <c r="B3" t="s">
        <v>1</v>
      </c>
      <c r="C3">
        <v>2</v>
      </c>
      <c r="D3" s="3">
        <f t="shared" si="1"/>
        <v>0.94976571538163856</v>
      </c>
      <c r="E3">
        <f t="shared" ref="E3:F11" si="2">D33</f>
        <v>0.3714490038672843</v>
      </c>
      <c r="F3">
        <f t="shared" si="2"/>
        <v>-0.93596159304396043</v>
      </c>
      <c r="I3" s="25"/>
      <c r="N3" s="10"/>
      <c r="O3">
        <v>2</v>
      </c>
      <c r="P3" s="1">
        <f>P2+180/39</f>
        <v>4.615384615384615</v>
      </c>
      <c r="R3" s="8" t="str">
        <f t="shared" si="0"/>
        <v>S2</v>
      </c>
      <c r="S3" s="8"/>
      <c r="T3" s="16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2">
      <c r="A4" t="s">
        <v>4</v>
      </c>
      <c r="B4" t="s">
        <v>1</v>
      </c>
      <c r="C4">
        <v>3</v>
      </c>
      <c r="D4" s="3">
        <f t="shared" si="1"/>
        <v>0.888162760175355</v>
      </c>
      <c r="E4">
        <f t="shared" si="2"/>
        <v>0.51389936599034169</v>
      </c>
      <c r="F4">
        <f t="shared" si="2"/>
        <v>-0.86832999119672361</v>
      </c>
      <c r="I4" s="25"/>
      <c r="N4" s="10"/>
      <c r="O4">
        <v>3</v>
      </c>
      <c r="P4" s="1">
        <f t="shared" ref="P4:P41" si="3">P3+180/40</f>
        <v>9.115384615384615</v>
      </c>
      <c r="R4" s="8" t="str">
        <f t="shared" si="0"/>
        <v>S3</v>
      </c>
      <c r="S4" s="8"/>
      <c r="T4" s="16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">
      <c r="A5" t="s">
        <v>5</v>
      </c>
      <c r="B5" t="s">
        <v>1</v>
      </c>
      <c r="C5">
        <v>4</v>
      </c>
      <c r="D5" s="3">
        <f t="shared" si="1"/>
        <v>0.80410982822879129</v>
      </c>
      <c r="E5">
        <f t="shared" si="2"/>
        <v>0.64335995942387414</v>
      </c>
      <c r="F5">
        <f t="shared" si="2"/>
        <v>-0.77874972297959122</v>
      </c>
      <c r="I5" s="25"/>
      <c r="N5" s="10"/>
      <c r="O5">
        <v>4</v>
      </c>
      <c r="P5" s="1">
        <f t="shared" si="3"/>
        <v>13.615384615384615</v>
      </c>
      <c r="R5" s="8" t="str">
        <f t="shared" si="0"/>
        <v>S4</v>
      </c>
      <c r="S5" s="8"/>
      <c r="T5" s="16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2">
      <c r="A6" t="s">
        <v>6</v>
      </c>
      <c r="B6" t="s">
        <v>1</v>
      </c>
      <c r="C6">
        <v>5</v>
      </c>
      <c r="D6" s="3">
        <f t="shared" si="1"/>
        <v>0.69973151477579865</v>
      </c>
      <c r="E6">
        <f t="shared" si="2"/>
        <v>0.75655842526961858</v>
      </c>
      <c r="F6">
        <f t="shared" si="2"/>
        <v>-0.66948509739991946</v>
      </c>
      <c r="I6" s="25"/>
      <c r="N6" s="10"/>
      <c r="O6">
        <v>5</v>
      </c>
      <c r="P6" s="1">
        <f t="shared" si="3"/>
        <v>18.115384615384613</v>
      </c>
      <c r="R6" s="8" t="str">
        <f t="shared" si="0"/>
        <v>S5</v>
      </c>
      <c r="S6" s="8"/>
      <c r="T6" s="16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t="s">
        <v>7</v>
      </c>
      <c r="B7" t="s">
        <v>1</v>
      </c>
      <c r="C7" s="23">
        <v>6</v>
      </c>
      <c r="D7" s="3">
        <f t="shared" si="1"/>
        <v>0.57766617712461044</v>
      </c>
      <c r="E7">
        <f t="shared" si="2"/>
        <v>0.85063346035295184</v>
      </c>
      <c r="F7">
        <f t="shared" si="2"/>
        <v>-0.54329798245396832</v>
      </c>
      <c r="I7" s="25"/>
      <c r="N7" s="10"/>
      <c r="O7" s="23">
        <v>6</v>
      </c>
      <c r="P7" s="24">
        <f t="shared" si="3"/>
        <v>22.615384615384613</v>
      </c>
      <c r="Q7">
        <v>180</v>
      </c>
      <c r="R7" s="8" t="str">
        <f t="shared" si="0"/>
        <v>S6</v>
      </c>
      <c r="S7" s="8"/>
      <c r="T7" s="16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">
      <c r="A8" t="s">
        <v>8</v>
      </c>
      <c r="B8" t="s">
        <v>1</v>
      </c>
      <c r="C8">
        <v>7</v>
      </c>
      <c r="D8" s="3">
        <f t="shared" si="1"/>
        <v>0.44099924523687306</v>
      </c>
      <c r="E8">
        <f t="shared" si="2"/>
        <v>0.9232071420180693</v>
      </c>
      <c r="F8">
        <f t="shared" si="2"/>
        <v>-0.40337799374203731</v>
      </c>
      <c r="I8" s="25"/>
      <c r="N8" s="10"/>
      <c r="O8">
        <v>7</v>
      </c>
      <c r="P8" s="1">
        <f t="shared" si="3"/>
        <v>27.115384615384613</v>
      </c>
      <c r="Q8">
        <f>180/40</f>
        <v>4.5</v>
      </c>
      <c r="R8" s="8" t="str">
        <f t="shared" si="0"/>
        <v>S7</v>
      </c>
      <c r="S8" s="8"/>
      <c r="T8" s="16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">
      <c r="A9" t="s">
        <v>9</v>
      </c>
      <c r="B9" t="s">
        <v>1</v>
      </c>
      <c r="C9">
        <v>8</v>
      </c>
      <c r="D9" s="3">
        <f t="shared" si="1"/>
        <v>0.29318523170827249</v>
      </c>
      <c r="E9">
        <f t="shared" si="2"/>
        <v>0.97244503457548537</v>
      </c>
      <c r="F9">
        <f t="shared" si="2"/>
        <v>-0.25326187096199737</v>
      </c>
      <c r="I9" s="25"/>
      <c r="N9" s="10"/>
      <c r="O9">
        <v>8</v>
      </c>
      <c r="P9" s="1">
        <f t="shared" si="3"/>
        <v>31.615384615384613</v>
      </c>
      <c r="Q9">
        <f>Q7/Q8</f>
        <v>40</v>
      </c>
      <c r="R9" s="8" t="str">
        <f t="shared" si="0"/>
        <v>S8</v>
      </c>
      <c r="S9" s="8"/>
      <c r="T9" s="16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">
      <c r="A10" t="s">
        <v>10</v>
      </c>
      <c r="B10" t="s">
        <v>1</v>
      </c>
      <c r="C10">
        <v>9</v>
      </c>
      <c r="D10" s="3">
        <f t="shared" si="1"/>
        <v>0.13796041249452393</v>
      </c>
      <c r="E10">
        <f t="shared" si="2"/>
        <v>0.9971025580988403</v>
      </c>
      <c r="F10">
        <f t="shared" si="2"/>
        <v>-9.674408019131249E-2</v>
      </c>
      <c r="I10" s="25"/>
      <c r="N10" s="10"/>
      <c r="O10">
        <v>9</v>
      </c>
      <c r="P10" s="1">
        <f t="shared" si="3"/>
        <v>36.115384615384613</v>
      </c>
      <c r="R10" s="8" t="str">
        <f t="shared" si="0"/>
        <v>S9</v>
      </c>
      <c r="S10" s="8"/>
      <c r="T10" s="16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">
      <c r="A11" t="s">
        <v>11</v>
      </c>
      <c r="B11" t="s">
        <v>1</v>
      </c>
      <c r="C11">
        <v>10</v>
      </c>
      <c r="D11" s="3">
        <f t="shared" si="1"/>
        <v>-2.0751614459132581E-2</v>
      </c>
      <c r="E11">
        <f t="shared" si="2"/>
        <v>0.99655644751286465</v>
      </c>
      <c r="F11">
        <f t="shared" si="2"/>
        <v>6.2219098347741773E-2</v>
      </c>
      <c r="I11" s="25"/>
      <c r="N11" s="10"/>
      <c r="O11">
        <v>10</v>
      </c>
      <c r="P11" s="1">
        <f t="shared" si="3"/>
        <v>40.615384615384613</v>
      </c>
      <c r="R11" s="8" t="str">
        <f t="shared" si="0"/>
        <v>S10</v>
      </c>
      <c r="S11" s="8"/>
      <c r="T11" s="16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">
      <c r="A12" t="s">
        <v>12</v>
      </c>
      <c r="B12" t="s">
        <v>1</v>
      </c>
      <c r="C12" s="26">
        <v>11</v>
      </c>
      <c r="D12" s="3">
        <f t="shared" si="1"/>
        <v>-0.17893910550245795</v>
      </c>
      <c r="E12">
        <f>D2</f>
        <v>0.98736156381075479</v>
      </c>
      <c r="F12">
        <f>E2</f>
        <v>0.21960957267835543</v>
      </c>
      <c r="I12" s="25"/>
      <c r="N12" s="10"/>
      <c r="O12" s="26">
        <v>11</v>
      </c>
      <c r="P12" s="27">
        <f t="shared" si="3"/>
        <v>45.115384615384613</v>
      </c>
      <c r="R12" s="8" t="str">
        <f t="shared" si="0"/>
        <v>S11</v>
      </c>
      <c r="S12" s="8"/>
      <c r="T12" s="16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2" customFormat="1" x14ac:dyDescent="0.2">
      <c r="A13" t="s">
        <v>13</v>
      </c>
      <c r="B13" s="2" t="s">
        <v>1</v>
      </c>
      <c r="C13">
        <v>12</v>
      </c>
      <c r="D13" s="3">
        <f t="shared" si="1"/>
        <v>-0.3326035756124765</v>
      </c>
      <c r="E13">
        <f t="shared" ref="E13:F41" si="4">D3</f>
        <v>0.94976571538163856</v>
      </c>
      <c r="F13">
        <f t="shared" si="4"/>
        <v>0.3714490038672843</v>
      </c>
      <c r="G13"/>
      <c r="H13"/>
      <c r="I13" s="25"/>
      <c r="K13"/>
      <c r="L13"/>
      <c r="M13"/>
      <c r="N13" s="10"/>
      <c r="O13">
        <v>12</v>
      </c>
      <c r="P13" s="1">
        <f t="shared" si="3"/>
        <v>49.615384615384613</v>
      </c>
      <c r="R13" s="12" t="str">
        <f t="shared" si="0"/>
        <v>S12</v>
      </c>
      <c r="S13" s="12"/>
      <c r="T13" s="16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">
      <c r="A14" t="s">
        <v>14</v>
      </c>
      <c r="B14" t="s">
        <v>1</v>
      </c>
      <c r="C14">
        <v>13</v>
      </c>
      <c r="D14" s="3">
        <f t="shared" si="1"/>
        <v>-0.4778608675891089</v>
      </c>
      <c r="E14">
        <f t="shared" si="4"/>
        <v>0.888162760175355</v>
      </c>
      <c r="F14">
        <f t="shared" si="4"/>
        <v>0.51389936599034169</v>
      </c>
      <c r="I14" s="25"/>
      <c r="N14" s="10"/>
      <c r="O14">
        <v>13</v>
      </c>
      <c r="P14" s="1">
        <f t="shared" si="3"/>
        <v>54.115384615384613</v>
      </c>
      <c r="R14" s="8" t="str">
        <f t="shared" si="0"/>
        <v>S13</v>
      </c>
      <c r="S14" s="8"/>
      <c r="T14" s="16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">
      <c r="A15" t="s">
        <v>15</v>
      </c>
      <c r="B15" t="s">
        <v>1</v>
      </c>
      <c r="C15">
        <v>14</v>
      </c>
      <c r="D15" s="3">
        <f t="shared" si="1"/>
        <v>-0.61103933140101652</v>
      </c>
      <c r="E15">
        <f t="shared" si="4"/>
        <v>0.80410982822879129</v>
      </c>
      <c r="F15">
        <f t="shared" si="4"/>
        <v>0.64335995942387414</v>
      </c>
      <c r="I15" s="25"/>
      <c r="N15" s="10"/>
      <c r="O15">
        <v>14</v>
      </c>
      <c r="P15" s="1">
        <f t="shared" si="3"/>
        <v>58.615384615384613</v>
      </c>
      <c r="R15" s="8" t="str">
        <f t="shared" si="0"/>
        <v>S14</v>
      </c>
      <c r="S15" s="8"/>
      <c r="T15" s="16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">
      <c r="A16" t="s">
        <v>16</v>
      </c>
      <c r="B16" t="s">
        <v>1</v>
      </c>
      <c r="C16">
        <v>15</v>
      </c>
      <c r="D16" s="3">
        <f t="shared" si="1"/>
        <v>-0.72877263201486298</v>
      </c>
      <c r="E16">
        <f t="shared" si="4"/>
        <v>0.69973151477579865</v>
      </c>
      <c r="F16">
        <f t="shared" si="4"/>
        <v>0.75655842526961858</v>
      </c>
      <c r="I16" s="25"/>
      <c r="N16" s="10"/>
      <c r="O16">
        <v>15</v>
      </c>
      <c r="P16" s="1">
        <f t="shared" si="3"/>
        <v>63.115384615384613</v>
      </c>
      <c r="R16" s="8" t="str">
        <f t="shared" si="0"/>
        <v>S15</v>
      </c>
      <c r="S16" s="8"/>
      <c r="T16" s="16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">
      <c r="A17" t="s">
        <v>17</v>
      </c>
      <c r="B17" t="s">
        <v>1</v>
      </c>
      <c r="C17">
        <v>16</v>
      </c>
      <c r="D17" s="3">
        <f t="shared" si="1"/>
        <v>-0.82808483981633318</v>
      </c>
      <c r="E17">
        <f t="shared" si="4"/>
        <v>0.57766617712461044</v>
      </c>
      <c r="F17">
        <f t="shared" si="4"/>
        <v>0.85063346035295184</v>
      </c>
      <c r="I17" s="25"/>
      <c r="N17" s="10"/>
      <c r="O17">
        <v>16</v>
      </c>
      <c r="P17" s="1">
        <f t="shared" si="3"/>
        <v>67.615384615384613</v>
      </c>
      <c r="R17" s="8" t="str">
        <f t="shared" si="0"/>
        <v>S16</v>
      </c>
      <c r="S17" s="8"/>
      <c r="T17" s="16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">
      <c r="A18" t="s">
        <v>18</v>
      </c>
      <c r="B18" t="s">
        <v>1</v>
      </c>
      <c r="C18">
        <v>17</v>
      </c>
      <c r="D18" s="3">
        <f t="shared" si="1"/>
        <v>-0.90646565280320301</v>
      </c>
      <c r="E18">
        <f t="shared" si="4"/>
        <v>0.44099924523687306</v>
      </c>
      <c r="F18">
        <f t="shared" si="4"/>
        <v>0.9232071420180693</v>
      </c>
      <c r="I18" s="25"/>
      <c r="N18" s="10"/>
      <c r="O18">
        <v>17</v>
      </c>
      <c r="P18" s="1">
        <f t="shared" si="3"/>
        <v>72.115384615384613</v>
      </c>
      <c r="R18" s="8" t="str">
        <f t="shared" si="0"/>
        <v>S17</v>
      </c>
      <c r="S18" s="8"/>
      <c r="T18" s="16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">
      <c r="A19" t="s">
        <v>19</v>
      </c>
      <c r="B19" t="s">
        <v>1</v>
      </c>
      <c r="C19">
        <v>18</v>
      </c>
      <c r="D19" s="3">
        <f t="shared" si="1"/>
        <v>-0.96193384916868163</v>
      </c>
      <c r="E19">
        <f t="shared" si="4"/>
        <v>0.29318523170827249</v>
      </c>
      <c r="F19">
        <f t="shared" si="4"/>
        <v>0.97244503457548537</v>
      </c>
      <c r="I19" s="25"/>
      <c r="N19" s="10"/>
      <c r="O19">
        <v>18</v>
      </c>
      <c r="P19" s="1">
        <f t="shared" si="3"/>
        <v>76.615384615384613</v>
      </c>
      <c r="R19" s="8" t="str">
        <f t="shared" si="0"/>
        <v>S18</v>
      </c>
      <c r="S19" s="8"/>
      <c r="T19" s="16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">
      <c r="A20" t="s">
        <v>20</v>
      </c>
      <c r="B20" t="s">
        <v>1</v>
      </c>
      <c r="C20">
        <v>19</v>
      </c>
      <c r="D20" s="3">
        <f t="shared" si="1"/>
        <v>-0.99308736639217332</v>
      </c>
      <c r="E20">
        <f t="shared" si="4"/>
        <v>0.13796041249452393</v>
      </c>
      <c r="F20">
        <f t="shared" si="4"/>
        <v>0.9971025580988403</v>
      </c>
      <c r="I20" s="25"/>
      <c r="N20" s="10"/>
      <c r="O20">
        <v>19</v>
      </c>
      <c r="P20" s="1">
        <f t="shared" si="3"/>
        <v>81.115384615384613</v>
      </c>
      <c r="R20" s="8" t="str">
        <f t="shared" si="0"/>
        <v>S19</v>
      </c>
      <c r="S20" s="8"/>
      <c r="T20" s="16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x14ac:dyDescent="0.2">
      <c r="A21" t="s">
        <v>21</v>
      </c>
      <c r="B21" t="s">
        <v>1</v>
      </c>
      <c r="C21">
        <v>20</v>
      </c>
      <c r="D21" s="3">
        <f t="shared" si="1"/>
        <v>-0.99913874099467903</v>
      </c>
      <c r="E21">
        <f t="shared" si="4"/>
        <v>-2.0751614459132581E-2</v>
      </c>
      <c r="F21">
        <f t="shared" si="4"/>
        <v>0.99655644751286465</v>
      </c>
      <c r="I21" s="25"/>
      <c r="N21" s="10"/>
      <c r="O21">
        <v>20</v>
      </c>
      <c r="P21" s="1">
        <f t="shared" si="3"/>
        <v>85.615384615384613</v>
      </c>
      <c r="R21" s="8" t="str">
        <f t="shared" si="0"/>
        <v>S20</v>
      </c>
      <c r="S21" s="8"/>
      <c r="T21" s="16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2">
      <c r="A22" t="s">
        <v>22</v>
      </c>
      <c r="B22" t="s">
        <v>1</v>
      </c>
      <c r="C22" s="28">
        <v>21</v>
      </c>
      <c r="D22" s="3">
        <f t="shared" si="1"/>
        <v>-0.97993501315265674</v>
      </c>
      <c r="E22">
        <f t="shared" si="4"/>
        <v>-0.17893910550245795</v>
      </c>
      <c r="F22">
        <f t="shared" si="4"/>
        <v>0.98736156381075479</v>
      </c>
      <c r="I22" s="25"/>
      <c r="N22" s="10"/>
      <c r="O22" s="28">
        <v>21</v>
      </c>
      <c r="P22" s="29">
        <f t="shared" si="3"/>
        <v>90.115384615384613</v>
      </c>
      <c r="R22" s="8" t="str">
        <f t="shared" si="0"/>
        <v>S21</v>
      </c>
      <c r="S22" s="8"/>
      <c r="T22" s="16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">
      <c r="A23" t="s">
        <v>23</v>
      </c>
      <c r="B23" t="s">
        <v>1</v>
      </c>
      <c r="C23">
        <v>22</v>
      </c>
      <c r="D23" s="3">
        <f t="shared" si="1"/>
        <v>-0.93596159304396043</v>
      </c>
      <c r="E23">
        <f t="shared" si="4"/>
        <v>-0.3326035756124765</v>
      </c>
      <c r="F23">
        <f t="shared" si="4"/>
        <v>0.94976571538163856</v>
      </c>
      <c r="I23" s="25"/>
      <c r="N23" s="10"/>
      <c r="O23">
        <v>22</v>
      </c>
      <c r="P23" s="1">
        <f t="shared" si="3"/>
        <v>94.615384615384613</v>
      </c>
      <c r="R23" s="8" t="str">
        <f t="shared" si="0"/>
        <v>S22</v>
      </c>
      <c r="S23" s="8"/>
      <c r="T23" s="16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">
      <c r="A24" t="s">
        <v>24</v>
      </c>
      <c r="B24" t="s">
        <v>1</v>
      </c>
      <c r="C24">
        <v>23</v>
      </c>
      <c r="D24" s="3">
        <f t="shared" si="1"/>
        <v>-0.86832999119672361</v>
      </c>
      <c r="E24">
        <f t="shared" si="4"/>
        <v>-0.4778608675891089</v>
      </c>
      <c r="F24">
        <f t="shared" si="4"/>
        <v>0.888162760175355</v>
      </c>
      <c r="I24" s="25"/>
      <c r="N24" s="10"/>
      <c r="O24">
        <v>23</v>
      </c>
      <c r="P24" s="1">
        <f t="shared" si="3"/>
        <v>99.115384615384613</v>
      </c>
      <c r="R24" s="8" t="str">
        <f t="shared" si="0"/>
        <v>S23</v>
      </c>
      <c r="S24" s="8"/>
      <c r="T24" s="16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">
      <c r="A25" t="s">
        <v>25</v>
      </c>
      <c r="B25" t="s">
        <v>1</v>
      </c>
      <c r="C25">
        <v>24</v>
      </c>
      <c r="D25" s="3">
        <f t="shared" si="1"/>
        <v>-0.77874972297959122</v>
      </c>
      <c r="E25">
        <f t="shared" si="4"/>
        <v>-0.61103933140101652</v>
      </c>
      <c r="F25">
        <f t="shared" si="4"/>
        <v>0.80410982822879129</v>
      </c>
      <c r="I25" s="25"/>
      <c r="N25" s="10"/>
      <c r="O25">
        <v>24</v>
      </c>
      <c r="P25" s="1">
        <f t="shared" si="3"/>
        <v>103.61538461538461</v>
      </c>
      <c r="R25" s="8" t="str">
        <f t="shared" si="0"/>
        <v>S24</v>
      </c>
      <c r="S25" s="8"/>
      <c r="T25" s="16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2">
      <c r="A26" t="s">
        <v>26</v>
      </c>
      <c r="B26" t="s">
        <v>1</v>
      </c>
      <c r="C26">
        <v>25</v>
      </c>
      <c r="D26" s="3">
        <f t="shared" si="1"/>
        <v>-0.66948509739991946</v>
      </c>
      <c r="E26">
        <f t="shared" si="4"/>
        <v>-0.72877263201486298</v>
      </c>
      <c r="F26">
        <f t="shared" si="4"/>
        <v>0.69973151477579865</v>
      </c>
      <c r="I26" s="25"/>
      <c r="N26" s="10"/>
      <c r="O26">
        <v>25</v>
      </c>
      <c r="P26" s="1">
        <f t="shared" si="3"/>
        <v>108.11538461538461</v>
      </c>
      <c r="R26" s="8" t="str">
        <f t="shared" si="0"/>
        <v>S25</v>
      </c>
      <c r="S26" s="8"/>
      <c r="T26" s="16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">
      <c r="A27" t="s">
        <v>27</v>
      </c>
      <c r="B27" t="s">
        <v>1</v>
      </c>
      <c r="C27">
        <v>26</v>
      </c>
      <c r="D27" s="3">
        <f t="shared" si="1"/>
        <v>-0.54329798245396832</v>
      </c>
      <c r="E27">
        <f t="shared" si="4"/>
        <v>-0.82808483981633318</v>
      </c>
      <c r="F27">
        <f t="shared" si="4"/>
        <v>0.57766617712461044</v>
      </c>
      <c r="I27" s="25"/>
      <c r="N27" s="10"/>
      <c r="O27">
        <v>26</v>
      </c>
      <c r="P27" s="1">
        <f t="shared" si="3"/>
        <v>112.61538461538461</v>
      </c>
      <c r="R27" s="8" t="str">
        <f t="shared" si="0"/>
        <v>S26</v>
      </c>
      <c r="S27" s="8"/>
      <c r="T27" s="16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">
      <c r="A28" t="s">
        <v>28</v>
      </c>
      <c r="B28" t="s">
        <v>1</v>
      </c>
      <c r="C28">
        <v>27</v>
      </c>
      <c r="D28" s="3">
        <f t="shared" si="1"/>
        <v>-0.40337799374203731</v>
      </c>
      <c r="E28">
        <f t="shared" si="4"/>
        <v>-0.90646565280320301</v>
      </c>
      <c r="F28">
        <f t="shared" si="4"/>
        <v>0.44099924523687306</v>
      </c>
      <c r="I28" s="25"/>
      <c r="N28" s="10"/>
      <c r="O28">
        <v>27</v>
      </c>
      <c r="P28" s="1">
        <f t="shared" si="3"/>
        <v>117.11538461538461</v>
      </c>
      <c r="R28" s="8" t="str">
        <f t="shared" si="0"/>
        <v>S27</v>
      </c>
      <c r="S28" s="8"/>
      <c r="T28" s="16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2">
      <c r="A29" t="s">
        <v>29</v>
      </c>
      <c r="B29" t="s">
        <v>1</v>
      </c>
      <c r="C29">
        <v>28</v>
      </c>
      <c r="D29" s="3">
        <f t="shared" si="1"/>
        <v>-0.25326187096199737</v>
      </c>
      <c r="E29">
        <f t="shared" si="4"/>
        <v>-0.96193384916868163</v>
      </c>
      <c r="F29">
        <f t="shared" si="4"/>
        <v>0.29318523170827249</v>
      </c>
      <c r="I29" s="25"/>
      <c r="N29" s="10"/>
      <c r="O29">
        <v>28</v>
      </c>
      <c r="P29" s="1">
        <f t="shared" si="3"/>
        <v>121.61538461538461</v>
      </c>
      <c r="R29" s="8" t="str">
        <f t="shared" si="0"/>
        <v>S28</v>
      </c>
      <c r="S29" s="8"/>
      <c r="T29" s="16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">
      <c r="A30" t="s">
        <v>30</v>
      </c>
      <c r="B30" t="s">
        <v>1</v>
      </c>
      <c r="C30">
        <v>29</v>
      </c>
      <c r="D30" s="3">
        <f t="shared" si="1"/>
        <v>-9.674408019131249E-2</v>
      </c>
      <c r="E30">
        <f t="shared" si="4"/>
        <v>-0.99308736639217332</v>
      </c>
      <c r="F30">
        <f t="shared" si="4"/>
        <v>0.13796041249452393</v>
      </c>
      <c r="I30" s="25"/>
      <c r="N30" s="10"/>
      <c r="O30">
        <v>29</v>
      </c>
      <c r="P30" s="1">
        <f t="shared" si="3"/>
        <v>126.11538461538461</v>
      </c>
      <c r="R30" s="8" t="str">
        <f t="shared" si="0"/>
        <v>S29</v>
      </c>
      <c r="S30" s="8"/>
      <c r="T30" s="16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">
      <c r="A31" t="s">
        <v>31</v>
      </c>
      <c r="B31" t="s">
        <v>1</v>
      </c>
      <c r="C31">
        <v>30</v>
      </c>
      <c r="D31" s="3">
        <f t="shared" si="1"/>
        <v>6.2219098347741773E-2</v>
      </c>
      <c r="E31">
        <f t="shared" si="4"/>
        <v>-0.99913874099467903</v>
      </c>
      <c r="F31">
        <f t="shared" si="4"/>
        <v>-2.0751614459132581E-2</v>
      </c>
      <c r="I31" s="25"/>
      <c r="N31" s="10"/>
      <c r="O31">
        <v>30</v>
      </c>
      <c r="P31" s="1">
        <f t="shared" si="3"/>
        <v>130.61538461538461</v>
      </c>
      <c r="R31" s="8" t="str">
        <f t="shared" si="0"/>
        <v>S30</v>
      </c>
      <c r="S31" s="8"/>
      <c r="T31" s="16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">
      <c r="A32" t="s">
        <v>32</v>
      </c>
      <c r="B32" t="s">
        <v>1</v>
      </c>
      <c r="C32">
        <v>31</v>
      </c>
      <c r="D32" s="3">
        <f t="shared" si="1"/>
        <v>0.21960957267835543</v>
      </c>
      <c r="E32">
        <f t="shared" si="4"/>
        <v>-0.97993501315265674</v>
      </c>
      <c r="F32">
        <f t="shared" si="4"/>
        <v>-0.17893910550245795</v>
      </c>
      <c r="I32" s="25"/>
      <c r="N32" s="10"/>
      <c r="O32">
        <v>31</v>
      </c>
      <c r="P32" s="1">
        <f t="shared" si="3"/>
        <v>135.11538461538461</v>
      </c>
      <c r="R32" s="8" t="str">
        <f t="shared" si="0"/>
        <v>S31</v>
      </c>
      <c r="S32" s="8"/>
      <c r="T32" s="16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">
      <c r="A33" t="s">
        <v>33</v>
      </c>
      <c r="B33" t="s">
        <v>1</v>
      </c>
      <c r="C33">
        <v>32</v>
      </c>
      <c r="D33" s="3">
        <f t="shared" si="1"/>
        <v>0.3714490038672843</v>
      </c>
      <c r="E33">
        <f t="shared" si="4"/>
        <v>-0.93596159304396043</v>
      </c>
      <c r="F33">
        <f t="shared" si="4"/>
        <v>-0.3326035756124765</v>
      </c>
      <c r="I33" s="25"/>
      <c r="N33" s="10"/>
      <c r="O33">
        <v>32</v>
      </c>
      <c r="P33" s="1">
        <f t="shared" si="3"/>
        <v>139.61538461538461</v>
      </c>
      <c r="R33" s="8" t="str">
        <f t="shared" si="0"/>
        <v>S32</v>
      </c>
      <c r="S33" s="8"/>
      <c r="T33" s="16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">
      <c r="A34" t="s">
        <v>34</v>
      </c>
      <c r="B34" t="s">
        <v>1</v>
      </c>
      <c r="C34">
        <v>33</v>
      </c>
      <c r="D34" s="3">
        <f t="shared" si="1"/>
        <v>0.51389936599034169</v>
      </c>
      <c r="E34">
        <f t="shared" si="4"/>
        <v>-0.86832999119672361</v>
      </c>
      <c r="F34">
        <f t="shared" si="4"/>
        <v>-0.4778608675891089</v>
      </c>
      <c r="I34" s="25"/>
      <c r="N34" s="10"/>
      <c r="O34">
        <v>33</v>
      </c>
      <c r="P34" s="1">
        <f t="shared" si="3"/>
        <v>144.11538461538461</v>
      </c>
      <c r="R34" s="8" t="str">
        <f t="shared" si="0"/>
        <v>S33</v>
      </c>
      <c r="S34" s="8"/>
      <c r="T34" s="16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">
      <c r="A35" t="s">
        <v>35</v>
      </c>
      <c r="B35" t="s">
        <v>1</v>
      </c>
      <c r="C35">
        <v>34</v>
      </c>
      <c r="D35" s="3">
        <f t="shared" si="1"/>
        <v>0.64335995942387414</v>
      </c>
      <c r="E35">
        <f t="shared" si="4"/>
        <v>-0.77874972297959122</v>
      </c>
      <c r="F35">
        <f t="shared" si="4"/>
        <v>-0.61103933140101652</v>
      </c>
      <c r="I35" s="25"/>
      <c r="N35" s="10"/>
      <c r="O35">
        <v>34</v>
      </c>
      <c r="P35" s="1">
        <f t="shared" si="3"/>
        <v>148.61538461538461</v>
      </c>
      <c r="R35" s="8" t="str">
        <f t="shared" si="0"/>
        <v>S34</v>
      </c>
      <c r="S35" s="8"/>
      <c r="T35" s="16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">
      <c r="A36" t="s">
        <v>36</v>
      </c>
      <c r="B36" t="s">
        <v>1</v>
      </c>
      <c r="C36">
        <v>35</v>
      </c>
      <c r="D36" s="3">
        <f t="shared" si="1"/>
        <v>0.75655842526961858</v>
      </c>
      <c r="E36">
        <f t="shared" si="4"/>
        <v>-0.66948509739991946</v>
      </c>
      <c r="F36">
        <f t="shared" si="4"/>
        <v>-0.72877263201486298</v>
      </c>
      <c r="I36" s="25"/>
      <c r="N36" s="10"/>
      <c r="O36">
        <v>35</v>
      </c>
      <c r="P36" s="1">
        <f t="shared" si="3"/>
        <v>153.11538461538461</v>
      </c>
      <c r="R36" s="8" t="str">
        <f t="shared" si="0"/>
        <v>S35</v>
      </c>
      <c r="S36" s="8"/>
      <c r="T36" s="16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">
      <c r="A37" t="s">
        <v>37</v>
      </c>
      <c r="B37" t="s">
        <v>1</v>
      </c>
      <c r="C37">
        <v>36</v>
      </c>
      <c r="D37" s="3">
        <f t="shared" si="1"/>
        <v>0.85063346035295184</v>
      </c>
      <c r="E37">
        <f t="shared" si="4"/>
        <v>-0.54329798245396832</v>
      </c>
      <c r="F37">
        <f t="shared" si="4"/>
        <v>-0.82808483981633318</v>
      </c>
      <c r="I37" s="25"/>
      <c r="N37" s="10"/>
      <c r="O37">
        <v>36</v>
      </c>
      <c r="P37" s="1">
        <f t="shared" si="3"/>
        <v>157.61538461538461</v>
      </c>
      <c r="R37" s="8" t="str">
        <f t="shared" si="0"/>
        <v>S36</v>
      </c>
      <c r="S37" s="8"/>
      <c r="T37" s="16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">
      <c r="A38" t="s">
        <v>38</v>
      </c>
      <c r="B38" t="s">
        <v>1</v>
      </c>
      <c r="C38">
        <v>37</v>
      </c>
      <c r="D38" s="3">
        <f t="shared" si="1"/>
        <v>0.9232071420180693</v>
      </c>
      <c r="E38">
        <f t="shared" si="4"/>
        <v>-0.40337799374203731</v>
      </c>
      <c r="F38">
        <f t="shared" si="4"/>
        <v>-0.90646565280320301</v>
      </c>
      <c r="I38" s="25"/>
      <c r="N38" s="10"/>
      <c r="O38">
        <v>37</v>
      </c>
      <c r="P38" s="1">
        <f t="shared" si="3"/>
        <v>162.11538461538461</v>
      </c>
      <c r="R38" s="8" t="str">
        <f t="shared" si="0"/>
        <v>S37</v>
      </c>
      <c r="S38" s="8"/>
      <c r="T38" s="16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">
      <c r="A39" t="s">
        <v>39</v>
      </c>
      <c r="B39" t="s">
        <v>1</v>
      </c>
      <c r="C39">
        <v>38</v>
      </c>
      <c r="D39" s="3">
        <f t="shared" si="1"/>
        <v>0.97244503457548537</v>
      </c>
      <c r="E39">
        <f t="shared" si="4"/>
        <v>-0.25326187096199737</v>
      </c>
      <c r="F39">
        <f t="shared" si="4"/>
        <v>-0.96193384916868163</v>
      </c>
      <c r="I39" s="25"/>
      <c r="N39" s="10"/>
      <c r="O39">
        <v>38</v>
      </c>
      <c r="P39" s="1">
        <f t="shared" si="3"/>
        <v>166.61538461538461</v>
      </c>
      <c r="R39" s="8" t="str">
        <f t="shared" si="0"/>
        <v>S38</v>
      </c>
      <c r="S39" s="8"/>
      <c r="T39" s="16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">
      <c r="A40" t="s">
        <v>40</v>
      </c>
      <c r="B40" t="s">
        <v>1</v>
      </c>
      <c r="C40">
        <v>39</v>
      </c>
      <c r="D40" s="3">
        <f t="shared" si="1"/>
        <v>0.9971025580988403</v>
      </c>
      <c r="E40">
        <f t="shared" si="4"/>
        <v>-9.674408019131249E-2</v>
      </c>
      <c r="F40">
        <f t="shared" si="4"/>
        <v>-0.99308736639217332</v>
      </c>
      <c r="I40" s="25"/>
      <c r="N40" s="10"/>
      <c r="O40">
        <v>39</v>
      </c>
      <c r="P40" s="1">
        <f t="shared" si="3"/>
        <v>171.11538461538461</v>
      </c>
      <c r="R40" s="8" t="str">
        <f t="shared" si="0"/>
        <v>S39</v>
      </c>
      <c r="S40" s="8"/>
      <c r="T40" s="16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">
      <c r="A41" t="s">
        <v>41</v>
      </c>
      <c r="B41" t="s">
        <v>1</v>
      </c>
      <c r="C41">
        <v>40</v>
      </c>
      <c r="D41" s="3">
        <f t="shared" si="1"/>
        <v>0.99655644751286465</v>
      </c>
      <c r="E41">
        <f t="shared" si="4"/>
        <v>6.2219098347741773E-2</v>
      </c>
      <c r="F41">
        <f t="shared" si="4"/>
        <v>-0.99913874099467903</v>
      </c>
      <c r="I41" s="25"/>
      <c r="N41" s="10"/>
      <c r="O41">
        <v>40</v>
      </c>
      <c r="P41" s="1">
        <f t="shared" si="3"/>
        <v>175.61538461538461</v>
      </c>
      <c r="R41" s="8" t="str">
        <f t="shared" si="0"/>
        <v>S40</v>
      </c>
      <c r="S41" s="8"/>
      <c r="T41" s="16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2">
      <c r="I42" s="13"/>
      <c r="N42" s="13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2">
      <c r="I43" s="13"/>
      <c r="N43" s="13"/>
      <c r="T43" s="16"/>
      <c r="U43" s="5"/>
      <c r="V43" s="5"/>
      <c r="W43" s="5"/>
      <c r="X43" s="5"/>
      <c r="Y43" s="5"/>
      <c r="Z43" s="5"/>
      <c r="AA43" s="5"/>
      <c r="AB43" s="5"/>
      <c r="AC43" s="5"/>
      <c r="AD43" s="5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opLeftCell="E1" zoomScale="117" zoomScaleNormal="117" workbookViewId="0">
      <pane ySplit="5420" topLeftCell="A49" activePane="bottomLeft"/>
      <selection activeCell="O8" sqref="O8"/>
      <selection pane="bottomLeft" activeCell="M57" sqref="M57"/>
    </sheetView>
  </sheetViews>
  <sheetFormatPr baseColWidth="10" defaultRowHeight="16" x14ac:dyDescent="0.2"/>
  <cols>
    <col min="4" max="11" width="13.6640625" bestFit="1" customWidth="1"/>
    <col min="12" max="13" width="16.1640625" customWidth="1"/>
    <col min="15" max="15" width="10.83203125" style="1"/>
    <col min="16" max="16" width="20.5" customWidth="1"/>
    <col min="19" max="19" width="10.83203125" style="17"/>
  </cols>
  <sheetData>
    <row r="1" spans="1:29" ht="63" customHeight="1" x14ac:dyDescent="0.2">
      <c r="A1" s="4">
        <f>3.14159265358979</f>
        <v>3.14159265358979</v>
      </c>
      <c r="B1" s="4" t="s">
        <v>0</v>
      </c>
      <c r="C1" s="4" t="s">
        <v>42</v>
      </c>
      <c r="D1" s="11" t="s">
        <v>44</v>
      </c>
      <c r="E1" s="20" t="s">
        <v>50</v>
      </c>
      <c r="F1" s="11" t="s">
        <v>43</v>
      </c>
      <c r="G1" s="20" t="s">
        <v>51</v>
      </c>
      <c r="H1" s="11" t="s">
        <v>45</v>
      </c>
      <c r="I1" s="20" t="s">
        <v>53</v>
      </c>
      <c r="J1" s="11" t="s">
        <v>46</v>
      </c>
      <c r="K1" s="20" t="s">
        <v>52</v>
      </c>
      <c r="L1" s="11" t="s">
        <v>47</v>
      </c>
      <c r="M1" s="20" t="s">
        <v>54</v>
      </c>
      <c r="N1" s="15"/>
      <c r="O1" s="21" t="s">
        <v>55</v>
      </c>
      <c r="P1" s="14" t="s">
        <v>48</v>
      </c>
      <c r="Q1" s="8">
        <f>A1</f>
        <v>3.14159265358979</v>
      </c>
      <c r="R1" s="8" t="str">
        <f>B1</f>
        <v>class</v>
      </c>
      <c r="S1" s="18" t="str">
        <f>C1</f>
        <v>LeadFeature</v>
      </c>
      <c r="T1" s="19" t="str">
        <f>D1</f>
        <v>LAGby0deg+random</v>
      </c>
      <c r="U1" s="19" t="str">
        <f t="shared" ref="U1:AC1" si="0">E1</f>
        <v>LAGby0deg-Exact</v>
      </c>
      <c r="V1" s="19" t="str">
        <f t="shared" si="0"/>
        <v>LAGby22deg+random</v>
      </c>
      <c r="W1" s="19" t="str">
        <f t="shared" si="0"/>
        <v>LAGby22deg+Exact</v>
      </c>
      <c r="X1" s="19" t="str">
        <f t="shared" si="0"/>
        <v>LAGby45deg+random</v>
      </c>
      <c r="Y1" s="19" t="str">
        <f t="shared" si="0"/>
        <v>LAGby45deg+Exact</v>
      </c>
      <c r="Z1" s="19" t="str">
        <f t="shared" si="0"/>
        <v>LAGby90deg+random</v>
      </c>
      <c r="AA1" s="19" t="str">
        <f t="shared" si="0"/>
        <v>LAGby90deg+Exact</v>
      </c>
      <c r="AB1" s="19" t="str">
        <f t="shared" si="0"/>
        <v>LAGbyNeg180deg+random</v>
      </c>
      <c r="AC1" s="19" t="str">
        <f t="shared" si="0"/>
        <v>LAGbyNeg180deg+Exact</v>
      </c>
    </row>
    <row r="2" spans="1:29" x14ac:dyDescent="0.2">
      <c r="A2" t="s">
        <v>2</v>
      </c>
      <c r="B2" t="s">
        <v>1</v>
      </c>
      <c r="C2" s="3">
        <f t="shared" ref="C2:C41" si="1">COS(N2/$A$1/2)</f>
        <v>0.98736156381075479</v>
      </c>
      <c r="D2" s="9">
        <f ca="1">COS(ACOS($C2)+0.2*RAND()-0.1)</f>
        <v>0.98442940562230663</v>
      </c>
      <c r="E2" s="9">
        <f>COS(ACOS($C2))</f>
        <v>0.98736156381075479</v>
      </c>
      <c r="F2" s="22" t="e">
        <f ca="1">COS(ACOS($C2+0.2*RAND()-0.1)-$A$1/8)</f>
        <v>#NUM!</v>
      </c>
      <c r="G2" s="22">
        <f>COS(ACOS($C2)-$A$1/8)</f>
        <v>0.97285229768852832</v>
      </c>
      <c r="H2" s="25">
        <f ca="1">COS(ACOS($C2)-$A$1/4+0.2*RAND()-0.1)</f>
        <v>0.85380205842961376</v>
      </c>
      <c r="I2" s="25">
        <f>COS(ACOS($C2)-$A$1/8)</f>
        <v>0.97285229768852832</v>
      </c>
      <c r="J2" s="30">
        <f ca="1">COS(ACOS($C20)+0.2*RAND()-0.1)</f>
        <v>-0.99503222469072583</v>
      </c>
      <c r="K2" s="30">
        <f>COS(ACOS($C20))</f>
        <v>-0.99308736639217332</v>
      </c>
      <c r="L2" s="10">
        <f ca="1">-C2+0.2*RAND()-0.1</f>
        <v>-1.0157543490553071</v>
      </c>
      <c r="M2" s="10">
        <f>-C2</f>
        <v>-0.98736156381075479</v>
      </c>
      <c r="N2">
        <v>1</v>
      </c>
      <c r="O2" s="1">
        <v>0</v>
      </c>
      <c r="Q2" s="8" t="str">
        <f t="shared" ref="Q2:Q41" si="2">A2</f>
        <v>S1</v>
      </c>
      <c r="R2" s="8" t="str">
        <f t="shared" ref="R2:R41" si="3">B2</f>
        <v>test</v>
      </c>
      <c r="S2" s="16">
        <f>10+10*C2</f>
        <v>19.873615638107548</v>
      </c>
      <c r="T2" s="5">
        <f ca="1">10+10*D2</f>
        <v>19.844294056223067</v>
      </c>
      <c r="U2" s="5">
        <f t="shared" ref="U2:AC17" si="4">10+10*E2</f>
        <v>19.873615638107548</v>
      </c>
      <c r="V2" s="5" t="e">
        <f t="shared" ca="1" si="4"/>
        <v>#NUM!</v>
      </c>
      <c r="W2" s="5">
        <f t="shared" si="4"/>
        <v>19.728522976885284</v>
      </c>
      <c r="X2" s="5">
        <f t="shared" ca="1" si="4"/>
        <v>18.538020584296138</v>
      </c>
      <c r="Y2" s="5">
        <f t="shared" si="4"/>
        <v>19.728522976885284</v>
      </c>
      <c r="Z2" s="5">
        <f t="shared" ca="1" si="4"/>
        <v>4.9677753092741028E-2</v>
      </c>
      <c r="AA2" s="5">
        <f t="shared" si="4"/>
        <v>6.9126336078266348E-2</v>
      </c>
      <c r="AB2" s="5">
        <f t="shared" ca="1" si="4"/>
        <v>-0.1575434905530706</v>
      </c>
      <c r="AC2" s="5">
        <f t="shared" si="4"/>
        <v>0.12638436189245184</v>
      </c>
    </row>
    <row r="3" spans="1:29" x14ac:dyDescent="0.2">
      <c r="A3" t="s">
        <v>3</v>
      </c>
      <c r="B3" t="s">
        <v>1</v>
      </c>
      <c r="C3" s="3">
        <f t="shared" si="1"/>
        <v>0.94976571538163856</v>
      </c>
      <c r="D3" s="9">
        <f t="shared" ref="D3:D41" ca="1" si="5">COS(ACOS($C3)+0.2*RAND()-0.1)</f>
        <v>0.95395254497545301</v>
      </c>
      <c r="E3" s="9">
        <f t="shared" ref="E3:E41" si="6">COS(ACOS($C3))</f>
        <v>0.94976571538163856</v>
      </c>
      <c r="F3" s="22">
        <f t="shared" ref="F3:F41" ca="1" si="7">COS(ACOS($C3+0.2*RAND()-0.1)-$A$1/8)</f>
        <v>0.99816479802950808</v>
      </c>
      <c r="G3" s="22">
        <f t="shared" ref="G3:G41" si="8">COS(ACOS($C3)-$A$1/8)</f>
        <v>0.99723439949397574</v>
      </c>
      <c r="H3" s="25">
        <f t="shared" ref="H3:H41" ca="1" si="9">COS(ACOS($C3)-$A$1/4+0.2*RAND()-0.1)</f>
        <v>0.86952611644770872</v>
      </c>
      <c r="I3" s="25">
        <f t="shared" ref="I3:I41" si="10">COS(ACOS($C3)-$A$1/8)</f>
        <v>0.99723439949397574</v>
      </c>
      <c r="J3" s="30">
        <f t="shared" ref="J3:J23" ca="1" si="11">COS(ACOS($C21)+0.2*RAND()-0.1)</f>
        <v>-0.99563295003497765</v>
      </c>
      <c r="K3" s="30">
        <f t="shared" ref="K3:K23" si="12">COS(ACOS($C21))</f>
        <v>-0.99913874099467903</v>
      </c>
      <c r="L3" s="10">
        <f t="shared" ref="L3:L41" ca="1" si="13">-C3+0.2*RAND()-0.1</f>
        <v>-1.0038679573113165</v>
      </c>
      <c r="M3" s="10">
        <f t="shared" ref="M3:M41" si="14">-C3</f>
        <v>-0.94976571538163856</v>
      </c>
      <c r="N3">
        <v>2</v>
      </c>
      <c r="O3" s="1">
        <f>O2+180/39</f>
        <v>4.615384615384615</v>
      </c>
      <c r="Q3" s="8" t="str">
        <f t="shared" si="2"/>
        <v>S2</v>
      </c>
      <c r="R3" s="8" t="str">
        <f t="shared" si="3"/>
        <v>test</v>
      </c>
      <c r="S3" s="16">
        <f t="shared" ref="S3:S41" si="15">10+10*C3</f>
        <v>19.497657153816384</v>
      </c>
      <c r="T3" s="5">
        <f t="shared" ref="T3:T41" ca="1" si="16">10+10*D3</f>
        <v>19.539525449754528</v>
      </c>
      <c r="U3" s="5">
        <f t="shared" si="4"/>
        <v>19.497657153816384</v>
      </c>
      <c r="V3" s="5">
        <f t="shared" ca="1" si="4"/>
        <v>19.981647980295079</v>
      </c>
      <c r="W3" s="5">
        <f t="shared" si="4"/>
        <v>19.972343994939756</v>
      </c>
      <c r="X3" s="5">
        <f t="shared" ca="1" si="4"/>
        <v>18.695261164477088</v>
      </c>
      <c r="Y3" s="5">
        <f t="shared" si="4"/>
        <v>19.972343994939756</v>
      </c>
      <c r="Z3" s="5">
        <f t="shared" ca="1" si="4"/>
        <v>4.367049965022396E-2</v>
      </c>
      <c r="AA3" s="5">
        <f t="shared" si="4"/>
        <v>8.6125900532092459E-3</v>
      </c>
      <c r="AB3" s="5">
        <f t="shared" ca="1" si="4"/>
        <v>-3.8679573113164167E-2</v>
      </c>
      <c r="AC3" s="5">
        <f t="shared" si="4"/>
        <v>0.50234284618361436</v>
      </c>
    </row>
    <row r="4" spans="1:29" x14ac:dyDescent="0.2">
      <c r="A4" t="s">
        <v>4</v>
      </c>
      <c r="B4" t="s">
        <v>1</v>
      </c>
      <c r="C4" s="3">
        <f t="shared" si="1"/>
        <v>0.888162760175355</v>
      </c>
      <c r="D4" s="9">
        <f t="shared" ca="1" si="5"/>
        <v>0.84697242988121202</v>
      </c>
      <c r="E4" s="9">
        <f t="shared" si="6"/>
        <v>0.888162760175355</v>
      </c>
      <c r="F4" s="22">
        <f t="shared" ca="1" si="7"/>
        <v>0.99174366378844681</v>
      </c>
      <c r="G4" s="22">
        <f t="shared" si="8"/>
        <v>0.99640953465197346</v>
      </c>
      <c r="H4" s="25">
        <f t="shared" ca="1" si="9"/>
        <v>0.97302746637847437</v>
      </c>
      <c r="I4" s="25">
        <f t="shared" si="10"/>
        <v>0.99640953465197346</v>
      </c>
      <c r="J4" s="30">
        <f t="shared" ca="1" si="11"/>
        <v>-0.98667684257610899</v>
      </c>
      <c r="K4" s="30">
        <f t="shared" si="12"/>
        <v>-0.97993501315265674</v>
      </c>
      <c r="L4" s="10">
        <f t="shared" ca="1" si="13"/>
        <v>-0.84041980801936711</v>
      </c>
      <c r="M4" s="10">
        <f t="shared" si="14"/>
        <v>-0.888162760175355</v>
      </c>
      <c r="N4">
        <v>3</v>
      </c>
      <c r="O4" s="1">
        <f t="shared" ref="O4:O41" si="17">O3+180/40</f>
        <v>9.115384615384615</v>
      </c>
      <c r="Q4" s="8" t="str">
        <f t="shared" si="2"/>
        <v>S3</v>
      </c>
      <c r="R4" s="8" t="str">
        <f t="shared" si="3"/>
        <v>test</v>
      </c>
      <c r="S4" s="16">
        <f t="shared" si="15"/>
        <v>18.88162760175355</v>
      </c>
      <c r="T4" s="5">
        <f t="shared" ca="1" si="16"/>
        <v>18.469724298812121</v>
      </c>
      <c r="U4" s="5">
        <f t="shared" si="4"/>
        <v>18.88162760175355</v>
      </c>
      <c r="V4" s="5">
        <f t="shared" ca="1" si="4"/>
        <v>19.917436637884467</v>
      </c>
      <c r="W4" s="5">
        <f t="shared" si="4"/>
        <v>19.964095346519734</v>
      </c>
      <c r="X4" s="5">
        <f t="shared" ca="1" si="4"/>
        <v>19.730274663784744</v>
      </c>
      <c r="Y4" s="5">
        <f t="shared" si="4"/>
        <v>19.964095346519734</v>
      </c>
      <c r="Z4" s="5">
        <f t="shared" ca="1" si="4"/>
        <v>0.13323157423890919</v>
      </c>
      <c r="AA4" s="5">
        <f t="shared" si="4"/>
        <v>0.20064986847343214</v>
      </c>
      <c r="AB4" s="5">
        <f t="shared" ca="1" si="4"/>
        <v>1.5958019198063287</v>
      </c>
      <c r="AC4" s="5">
        <f t="shared" si="4"/>
        <v>1.11837239824645</v>
      </c>
    </row>
    <row r="5" spans="1:29" x14ac:dyDescent="0.2">
      <c r="A5" t="s">
        <v>5</v>
      </c>
      <c r="B5" t="s">
        <v>1</v>
      </c>
      <c r="C5" s="3">
        <f t="shared" si="1"/>
        <v>0.80410982822879129</v>
      </c>
      <c r="D5" s="9">
        <f t="shared" ca="1" si="5"/>
        <v>0.83241920568014194</v>
      </c>
      <c r="E5" s="9">
        <f t="shared" si="6"/>
        <v>0.80410982822879129</v>
      </c>
      <c r="F5" s="22">
        <f t="shared" ca="1" si="7"/>
        <v>0.97616008033594026</v>
      </c>
      <c r="G5" s="22">
        <f t="shared" si="8"/>
        <v>0.97039855316586221</v>
      </c>
      <c r="H5" s="25">
        <f t="shared" ca="1" si="9"/>
        <v>0.9981120732593477</v>
      </c>
      <c r="I5" s="25">
        <f t="shared" si="10"/>
        <v>0.97039855316586221</v>
      </c>
      <c r="J5" s="30">
        <f t="shared" ca="1" si="11"/>
        <v>-0.94426550202203163</v>
      </c>
      <c r="K5" s="30">
        <f t="shared" si="12"/>
        <v>-0.93596159304396032</v>
      </c>
      <c r="L5" s="10">
        <f t="shared" ca="1" si="13"/>
        <v>-0.72138805773921788</v>
      </c>
      <c r="M5" s="10">
        <f t="shared" si="14"/>
        <v>-0.80410982822879129</v>
      </c>
      <c r="N5">
        <v>4</v>
      </c>
      <c r="O5" s="1">
        <f t="shared" si="17"/>
        <v>13.615384615384615</v>
      </c>
      <c r="Q5" s="8" t="str">
        <f t="shared" si="2"/>
        <v>S4</v>
      </c>
      <c r="R5" s="8" t="str">
        <f t="shared" si="3"/>
        <v>test</v>
      </c>
      <c r="S5" s="16">
        <f t="shared" si="15"/>
        <v>18.041098282287912</v>
      </c>
      <c r="T5" s="5">
        <f t="shared" ca="1" si="16"/>
        <v>18.324192056801419</v>
      </c>
      <c r="U5" s="5">
        <f t="shared" si="4"/>
        <v>18.041098282287912</v>
      </c>
      <c r="V5" s="5">
        <f t="shared" ca="1" si="4"/>
        <v>19.761600803359403</v>
      </c>
      <c r="W5" s="5">
        <f t="shared" si="4"/>
        <v>19.703985531658624</v>
      </c>
      <c r="X5" s="5">
        <f t="shared" ca="1" si="4"/>
        <v>19.981120732593475</v>
      </c>
      <c r="Y5" s="5">
        <f t="shared" si="4"/>
        <v>19.703985531658624</v>
      </c>
      <c r="Z5" s="5">
        <f t="shared" ca="1" si="4"/>
        <v>0.55734497977968367</v>
      </c>
      <c r="AA5" s="5">
        <f t="shared" si="4"/>
        <v>0.64038406956039751</v>
      </c>
      <c r="AB5" s="5">
        <f t="shared" ca="1" si="4"/>
        <v>2.786119422607821</v>
      </c>
      <c r="AC5" s="5">
        <f t="shared" si="4"/>
        <v>1.958901717712088</v>
      </c>
    </row>
    <row r="6" spans="1:29" x14ac:dyDescent="0.2">
      <c r="A6" t="s">
        <v>6</v>
      </c>
      <c r="B6" t="s">
        <v>1</v>
      </c>
      <c r="C6" s="3">
        <f t="shared" si="1"/>
        <v>0.69973151477579865</v>
      </c>
      <c r="D6" s="9">
        <f t="shared" ca="1" si="5"/>
        <v>0.65621309397965233</v>
      </c>
      <c r="E6" s="9">
        <f t="shared" si="6"/>
        <v>0.69973151477579865</v>
      </c>
      <c r="F6" s="22">
        <f t="shared" ca="1" si="7"/>
        <v>0.90758953148518362</v>
      </c>
      <c r="G6" s="22">
        <f t="shared" si="8"/>
        <v>0.91985893129510587</v>
      </c>
      <c r="H6" s="25">
        <f t="shared" ca="1" si="9"/>
        <v>0.9995885203346877</v>
      </c>
      <c r="I6" s="25">
        <f t="shared" si="10"/>
        <v>0.91985893129510587</v>
      </c>
      <c r="J6" s="30">
        <f t="shared" ca="1" si="11"/>
        <v>-0.90870701215385019</v>
      </c>
      <c r="K6" s="30">
        <f t="shared" si="12"/>
        <v>-0.86832999119672349</v>
      </c>
      <c r="L6" s="10">
        <f t="shared" ca="1" si="13"/>
        <v>-0.68505309994713859</v>
      </c>
      <c r="M6" s="10">
        <f t="shared" si="14"/>
        <v>-0.69973151477579865</v>
      </c>
      <c r="N6">
        <v>5</v>
      </c>
      <c r="O6" s="1">
        <f t="shared" si="17"/>
        <v>18.115384615384613</v>
      </c>
      <c r="Q6" s="8" t="str">
        <f t="shared" si="2"/>
        <v>S5</v>
      </c>
      <c r="R6" s="8" t="str">
        <f t="shared" si="3"/>
        <v>test</v>
      </c>
      <c r="S6" s="16">
        <f t="shared" si="15"/>
        <v>16.997315147757988</v>
      </c>
      <c r="T6" s="5">
        <f t="shared" ca="1" si="16"/>
        <v>16.562130939796525</v>
      </c>
      <c r="U6" s="5">
        <f t="shared" si="4"/>
        <v>16.997315147757988</v>
      </c>
      <c r="V6" s="5">
        <f t="shared" ca="1" si="4"/>
        <v>19.075895314851834</v>
      </c>
      <c r="W6" s="5">
        <f t="shared" si="4"/>
        <v>19.198589312951057</v>
      </c>
      <c r="X6" s="5">
        <f t="shared" ca="1" si="4"/>
        <v>19.995885203346877</v>
      </c>
      <c r="Y6" s="5">
        <f t="shared" si="4"/>
        <v>19.198589312951057</v>
      </c>
      <c r="Z6" s="5">
        <f t="shared" ca="1" si="4"/>
        <v>0.91292987846149742</v>
      </c>
      <c r="AA6" s="5">
        <f t="shared" si="4"/>
        <v>1.3167000880327642</v>
      </c>
      <c r="AB6" s="5">
        <f t="shared" ca="1" si="4"/>
        <v>3.1494690005286143</v>
      </c>
      <c r="AC6" s="5">
        <f t="shared" si="4"/>
        <v>3.0026848522420133</v>
      </c>
    </row>
    <row r="7" spans="1:29" x14ac:dyDescent="0.2">
      <c r="A7" t="s">
        <v>7</v>
      </c>
      <c r="B7" t="s">
        <v>1</v>
      </c>
      <c r="C7" s="3">
        <f t="shared" si="1"/>
        <v>0.57766617712461044</v>
      </c>
      <c r="D7" s="9">
        <f t="shared" ca="1" si="5"/>
        <v>0.57458567394581839</v>
      </c>
      <c r="E7" s="9">
        <f t="shared" si="6"/>
        <v>0.57766617712461044</v>
      </c>
      <c r="F7" s="22">
        <f t="shared" ca="1" si="7"/>
        <v>0.86145717419812962</v>
      </c>
      <c r="G7" s="22">
        <f t="shared" si="8"/>
        <v>0.84606815261178869</v>
      </c>
      <c r="H7" s="25">
        <f t="shared" ca="1" si="9"/>
        <v>0.98260689147795022</v>
      </c>
      <c r="I7" s="25">
        <f t="shared" si="10"/>
        <v>0.84606815261178869</v>
      </c>
      <c r="J7" s="30">
        <f t="shared" ca="1" si="11"/>
        <v>-0.83151993335521346</v>
      </c>
      <c r="K7" s="30">
        <f t="shared" si="12"/>
        <v>-0.77874972297959111</v>
      </c>
      <c r="L7" s="10">
        <f t="shared" ca="1" si="13"/>
        <v>-0.66557448131057961</v>
      </c>
      <c r="M7" s="10">
        <f t="shared" si="14"/>
        <v>-0.57766617712461044</v>
      </c>
      <c r="N7" s="23">
        <v>6</v>
      </c>
      <c r="O7" s="24">
        <f t="shared" si="17"/>
        <v>22.615384615384613</v>
      </c>
      <c r="P7">
        <v>180</v>
      </c>
      <c r="Q7" s="8" t="str">
        <f t="shared" si="2"/>
        <v>S6</v>
      </c>
      <c r="R7" s="8" t="str">
        <f t="shared" si="3"/>
        <v>test</v>
      </c>
      <c r="S7" s="16">
        <f t="shared" si="15"/>
        <v>15.776661771246104</v>
      </c>
      <c r="T7" s="5">
        <f t="shared" ca="1" si="16"/>
        <v>15.745856739458183</v>
      </c>
      <c r="U7" s="5">
        <f t="shared" si="4"/>
        <v>15.776661771246104</v>
      </c>
      <c r="V7" s="5">
        <f t="shared" ca="1" si="4"/>
        <v>18.614571741981294</v>
      </c>
      <c r="W7" s="5">
        <f t="shared" si="4"/>
        <v>18.460681526117888</v>
      </c>
      <c r="X7" s="5">
        <f t="shared" ca="1" si="4"/>
        <v>19.826068914779501</v>
      </c>
      <c r="Y7" s="5">
        <f t="shared" si="4"/>
        <v>18.460681526117888</v>
      </c>
      <c r="Z7" s="5">
        <f t="shared" ca="1" si="4"/>
        <v>1.684800666447865</v>
      </c>
      <c r="AA7" s="5">
        <f t="shared" si="4"/>
        <v>2.2125027702040887</v>
      </c>
      <c r="AB7" s="5">
        <f t="shared" ca="1" si="4"/>
        <v>3.3442551868942036</v>
      </c>
      <c r="AC7" s="5">
        <f t="shared" si="4"/>
        <v>4.2233382287538959</v>
      </c>
    </row>
    <row r="8" spans="1:29" x14ac:dyDescent="0.2">
      <c r="A8" t="s">
        <v>8</v>
      </c>
      <c r="B8" t="s">
        <v>1</v>
      </c>
      <c r="C8" s="3">
        <f t="shared" si="1"/>
        <v>0.44099924523687306</v>
      </c>
      <c r="D8" s="9">
        <f t="shared" ca="1" si="5"/>
        <v>0.50552547831831607</v>
      </c>
      <c r="E8" s="9">
        <f t="shared" si="6"/>
        <v>0.44099924523687306</v>
      </c>
      <c r="F8" s="22">
        <f t="shared" ca="1" si="7"/>
        <v>0.79231452011074954</v>
      </c>
      <c r="G8" s="22">
        <f t="shared" si="8"/>
        <v>0.75089141721139818</v>
      </c>
      <c r="H8" s="25">
        <f t="shared" ca="1" si="9"/>
        <v>0.96058004181540391</v>
      </c>
      <c r="I8" s="25">
        <f t="shared" si="10"/>
        <v>0.75089141721139818</v>
      </c>
      <c r="J8" s="30">
        <f t="shared" ca="1" si="11"/>
        <v>-0.62078761719372388</v>
      </c>
      <c r="K8" s="30">
        <f t="shared" si="12"/>
        <v>-0.66948509739991957</v>
      </c>
      <c r="L8" s="10">
        <f t="shared" ca="1" si="13"/>
        <v>-0.46678352857773897</v>
      </c>
      <c r="M8" s="10">
        <f t="shared" si="14"/>
        <v>-0.44099924523687306</v>
      </c>
      <c r="N8">
        <v>7</v>
      </c>
      <c r="O8" s="1">
        <f t="shared" si="17"/>
        <v>27.115384615384613</v>
      </c>
      <c r="P8">
        <f>180/40</f>
        <v>4.5</v>
      </c>
      <c r="Q8" s="8" t="str">
        <f t="shared" si="2"/>
        <v>S7</v>
      </c>
      <c r="R8" s="8" t="str">
        <f t="shared" si="3"/>
        <v>test</v>
      </c>
      <c r="S8" s="16">
        <f t="shared" si="15"/>
        <v>14.40999245236873</v>
      </c>
      <c r="T8" s="5">
        <f t="shared" ca="1" si="16"/>
        <v>15.055254783183161</v>
      </c>
      <c r="U8" s="5">
        <f t="shared" si="4"/>
        <v>14.40999245236873</v>
      </c>
      <c r="V8" s="5">
        <f t="shared" ca="1" si="4"/>
        <v>17.923145201107495</v>
      </c>
      <c r="W8" s="5">
        <f t="shared" si="4"/>
        <v>17.508914172113982</v>
      </c>
      <c r="X8" s="5">
        <f t="shared" ca="1" si="4"/>
        <v>19.60580041815404</v>
      </c>
      <c r="Y8" s="5">
        <f t="shared" si="4"/>
        <v>17.508914172113982</v>
      </c>
      <c r="Z8" s="5">
        <f t="shared" ca="1" si="4"/>
        <v>3.7921238280627616</v>
      </c>
      <c r="AA8" s="5">
        <f t="shared" si="4"/>
        <v>3.3051490260008043</v>
      </c>
      <c r="AB8" s="5">
        <f t="shared" ca="1" si="4"/>
        <v>5.3321647142226105</v>
      </c>
      <c r="AC8" s="5">
        <f t="shared" si="4"/>
        <v>5.5900075476312692</v>
      </c>
    </row>
    <row r="9" spans="1:29" x14ac:dyDescent="0.2">
      <c r="A9" t="s">
        <v>9</v>
      </c>
      <c r="B9" t="s">
        <v>1</v>
      </c>
      <c r="C9" s="3">
        <f t="shared" si="1"/>
        <v>0.29318523170827249</v>
      </c>
      <c r="D9" s="9">
        <f t="shared" ca="1" si="5"/>
        <v>0.23133930481673251</v>
      </c>
      <c r="E9" s="9">
        <f t="shared" si="6"/>
        <v>0.29318523170827265</v>
      </c>
      <c r="F9" s="22">
        <f t="shared" ca="1" si="7"/>
        <v>0.56563555534468024</v>
      </c>
      <c r="G9" s="22">
        <f t="shared" si="8"/>
        <v>0.63673449528805137</v>
      </c>
      <c r="H9" s="25">
        <f t="shared" ca="1" si="9"/>
        <v>0.8732409586548564</v>
      </c>
      <c r="I9" s="25">
        <f t="shared" si="10"/>
        <v>0.63673449528805137</v>
      </c>
      <c r="J9" s="30">
        <f t="shared" ca="1" si="11"/>
        <v>-0.59537890318167463</v>
      </c>
      <c r="K9" s="30">
        <f t="shared" si="12"/>
        <v>-0.5432979824539681</v>
      </c>
      <c r="L9" s="10">
        <f t="shared" ca="1" si="13"/>
        <v>-0.38890493001615745</v>
      </c>
      <c r="M9" s="10">
        <f t="shared" si="14"/>
        <v>-0.29318523170827249</v>
      </c>
      <c r="N9">
        <v>8</v>
      </c>
      <c r="O9" s="1">
        <f t="shared" si="17"/>
        <v>31.615384615384613</v>
      </c>
      <c r="P9">
        <f>P7/P8</f>
        <v>40</v>
      </c>
      <c r="Q9" s="8" t="str">
        <f t="shared" si="2"/>
        <v>S8</v>
      </c>
      <c r="R9" s="8" t="str">
        <f t="shared" si="3"/>
        <v>test</v>
      </c>
      <c r="S9" s="16">
        <f t="shared" si="15"/>
        <v>12.931852317082726</v>
      </c>
      <c r="T9" s="5">
        <f t="shared" ca="1" si="16"/>
        <v>12.313393048167326</v>
      </c>
      <c r="U9" s="5">
        <f t="shared" si="4"/>
        <v>12.931852317082726</v>
      </c>
      <c r="V9" s="5">
        <f t="shared" ca="1" si="4"/>
        <v>15.656355553446803</v>
      </c>
      <c r="W9" s="5">
        <f t="shared" si="4"/>
        <v>16.367344952880515</v>
      </c>
      <c r="X9" s="5">
        <f t="shared" ca="1" si="4"/>
        <v>18.732409586548563</v>
      </c>
      <c r="Y9" s="5">
        <f t="shared" si="4"/>
        <v>16.367344952880515</v>
      </c>
      <c r="Z9" s="5">
        <f t="shared" ca="1" si="4"/>
        <v>4.0462109681832539</v>
      </c>
      <c r="AA9" s="5">
        <f t="shared" si="4"/>
        <v>4.5670201754603195</v>
      </c>
      <c r="AB9" s="5">
        <f t="shared" ca="1" si="4"/>
        <v>6.1109506998384253</v>
      </c>
      <c r="AC9" s="5">
        <f t="shared" si="4"/>
        <v>7.0681476829172754</v>
      </c>
    </row>
    <row r="10" spans="1:29" x14ac:dyDescent="0.2">
      <c r="A10" t="s">
        <v>10</v>
      </c>
      <c r="B10" t="s">
        <v>1</v>
      </c>
      <c r="C10" s="3">
        <f t="shared" si="1"/>
        <v>0.13796041249452393</v>
      </c>
      <c r="D10" s="9">
        <f t="shared" ca="1" si="5"/>
        <v>0.16903945741134721</v>
      </c>
      <c r="E10" s="9">
        <f t="shared" si="6"/>
        <v>0.13796041249452393</v>
      </c>
      <c r="F10" s="22">
        <f t="shared" ca="1" si="7"/>
        <v>0.54830746671113861</v>
      </c>
      <c r="G10" s="22">
        <f t="shared" si="8"/>
        <v>0.50648291678832591</v>
      </c>
      <c r="H10" s="25">
        <f t="shared" ca="1" si="9"/>
        <v>0.77984049164272151</v>
      </c>
      <c r="I10" s="25">
        <f t="shared" si="10"/>
        <v>0.50648291678832591</v>
      </c>
      <c r="J10" s="30">
        <f t="shared" ca="1" si="11"/>
        <v>-0.39966401743023389</v>
      </c>
      <c r="K10" s="30">
        <f t="shared" si="12"/>
        <v>-0.40337799374203726</v>
      </c>
      <c r="L10" s="10">
        <f t="shared" ca="1" si="13"/>
        <v>-0.1497317186311829</v>
      </c>
      <c r="M10" s="10">
        <f t="shared" si="14"/>
        <v>-0.13796041249452393</v>
      </c>
      <c r="N10">
        <v>9</v>
      </c>
      <c r="O10" s="1">
        <f t="shared" si="17"/>
        <v>36.115384615384613</v>
      </c>
      <c r="Q10" s="8" t="str">
        <f t="shared" si="2"/>
        <v>S9</v>
      </c>
      <c r="R10" s="8" t="str">
        <f t="shared" si="3"/>
        <v>test</v>
      </c>
      <c r="S10" s="16">
        <f t="shared" si="15"/>
        <v>11.379604124945239</v>
      </c>
      <c r="T10" s="5">
        <f t="shared" ca="1" si="16"/>
        <v>11.690394574113473</v>
      </c>
      <c r="U10" s="5">
        <f t="shared" si="4"/>
        <v>11.379604124945239</v>
      </c>
      <c r="V10" s="5">
        <f t="shared" ca="1" si="4"/>
        <v>15.483074667111385</v>
      </c>
      <c r="W10" s="5">
        <f t="shared" si="4"/>
        <v>15.064829167883259</v>
      </c>
      <c r="X10" s="5">
        <f t="shared" ca="1" si="4"/>
        <v>17.798404916427216</v>
      </c>
      <c r="Y10" s="5">
        <f t="shared" si="4"/>
        <v>15.064829167883259</v>
      </c>
      <c r="Z10" s="5">
        <f t="shared" ca="1" si="4"/>
        <v>6.003359825697661</v>
      </c>
      <c r="AA10" s="5">
        <f t="shared" si="4"/>
        <v>5.9662200625796276</v>
      </c>
      <c r="AB10" s="5">
        <f t="shared" ca="1" si="4"/>
        <v>8.5026828136881711</v>
      </c>
      <c r="AC10" s="5">
        <f t="shared" si="4"/>
        <v>8.6203958750547613</v>
      </c>
    </row>
    <row r="11" spans="1:29" x14ac:dyDescent="0.2">
      <c r="A11" t="s">
        <v>11</v>
      </c>
      <c r="B11" t="s">
        <v>1</v>
      </c>
      <c r="C11" s="3">
        <f t="shared" si="1"/>
        <v>-2.0751614459132581E-2</v>
      </c>
      <c r="D11" s="9">
        <f t="shared" ca="1" si="5"/>
        <v>-2.8201282431394723E-2</v>
      </c>
      <c r="E11" s="9">
        <f t="shared" si="6"/>
        <v>-2.0751614459132581E-2</v>
      </c>
      <c r="F11" s="22">
        <f t="shared" ca="1" si="7"/>
        <v>0.34825612557270125</v>
      </c>
      <c r="G11" s="22">
        <f t="shared" si="8"/>
        <v>0.36342903423905654</v>
      </c>
      <c r="H11" s="25">
        <f t="shared" ca="1" si="9"/>
        <v>0.69622556180984174</v>
      </c>
      <c r="I11" s="25">
        <f t="shared" si="10"/>
        <v>0.36342903423905654</v>
      </c>
      <c r="J11" s="30">
        <f t="shared" ca="1" si="11"/>
        <v>-0.2808823045982074</v>
      </c>
      <c r="K11" s="30">
        <f t="shared" si="12"/>
        <v>-0.25326187096199732</v>
      </c>
      <c r="L11" s="10">
        <f t="shared" ca="1" si="13"/>
        <v>-1.3958083941267838E-2</v>
      </c>
      <c r="M11" s="10">
        <f t="shared" si="14"/>
        <v>2.0751614459132581E-2</v>
      </c>
      <c r="N11">
        <v>10</v>
      </c>
      <c r="O11" s="1">
        <f t="shared" si="17"/>
        <v>40.615384615384613</v>
      </c>
      <c r="Q11" s="8" t="str">
        <f t="shared" si="2"/>
        <v>S10</v>
      </c>
      <c r="R11" s="8" t="str">
        <f t="shared" si="3"/>
        <v>test</v>
      </c>
      <c r="S11" s="16">
        <f t="shared" si="15"/>
        <v>9.7924838554086744</v>
      </c>
      <c r="T11" s="5">
        <f t="shared" ca="1" si="16"/>
        <v>9.7179871756860532</v>
      </c>
      <c r="U11" s="5">
        <f t="shared" si="4"/>
        <v>9.7924838554086744</v>
      </c>
      <c r="V11" s="5">
        <f t="shared" ca="1" si="4"/>
        <v>13.482561255727013</v>
      </c>
      <c r="W11" s="5">
        <f t="shared" si="4"/>
        <v>13.634290342390566</v>
      </c>
      <c r="X11" s="5">
        <f t="shared" ca="1" si="4"/>
        <v>16.962255618098418</v>
      </c>
      <c r="Y11" s="5">
        <f t="shared" si="4"/>
        <v>13.634290342390566</v>
      </c>
      <c r="Z11" s="5">
        <f t="shared" ca="1" si="4"/>
        <v>7.1911769540179264</v>
      </c>
      <c r="AA11" s="5">
        <f t="shared" si="4"/>
        <v>7.4673812903800272</v>
      </c>
      <c r="AB11" s="5">
        <f t="shared" ca="1" si="4"/>
        <v>9.8604191605873215</v>
      </c>
      <c r="AC11" s="5">
        <f t="shared" si="4"/>
        <v>10.207516144591326</v>
      </c>
    </row>
    <row r="12" spans="1:29" x14ac:dyDescent="0.2">
      <c r="A12" t="s">
        <v>12</v>
      </c>
      <c r="B12" t="s">
        <v>1</v>
      </c>
      <c r="C12" s="3">
        <f t="shared" si="1"/>
        <v>-0.17893910550245795</v>
      </c>
      <c r="D12" s="9">
        <f t="shared" ca="1" si="5"/>
        <v>-0.20435836221011086</v>
      </c>
      <c r="E12" s="9">
        <f t="shared" si="6"/>
        <v>-0.17893910550245795</v>
      </c>
      <c r="F12" s="22">
        <f t="shared" ca="1" si="7"/>
        <v>0.14798658624642974</v>
      </c>
      <c r="G12" s="22">
        <f t="shared" si="8"/>
        <v>0.2111888023726885</v>
      </c>
      <c r="H12" s="25">
        <f t="shared" ca="1" si="9"/>
        <v>0.61992389096388478</v>
      </c>
      <c r="I12" s="25">
        <f t="shared" si="10"/>
        <v>0.2111888023726885</v>
      </c>
      <c r="J12" s="30">
        <f t="shared" ca="1" si="11"/>
        <v>-8.3967140525306391E-2</v>
      </c>
      <c r="K12" s="30">
        <f t="shared" si="12"/>
        <v>-9.6744080191312462E-2</v>
      </c>
      <c r="L12" s="10">
        <f t="shared" ca="1" si="13"/>
        <v>0.15137346854954878</v>
      </c>
      <c r="M12" s="10">
        <f t="shared" si="14"/>
        <v>0.17893910550245795</v>
      </c>
      <c r="N12" s="26">
        <v>11</v>
      </c>
      <c r="O12" s="27">
        <f t="shared" si="17"/>
        <v>45.115384615384613</v>
      </c>
      <c r="Q12" s="8" t="str">
        <f t="shared" si="2"/>
        <v>S11</v>
      </c>
      <c r="R12" s="8" t="str">
        <f t="shared" si="3"/>
        <v>test</v>
      </c>
      <c r="S12" s="16">
        <f t="shared" si="15"/>
        <v>8.2106089449754212</v>
      </c>
      <c r="T12" s="5">
        <f t="shared" ca="1" si="16"/>
        <v>7.9564163778988917</v>
      </c>
      <c r="U12" s="5">
        <f t="shared" si="4"/>
        <v>8.2106089449754212</v>
      </c>
      <c r="V12" s="5">
        <f t="shared" ca="1" si="4"/>
        <v>11.479865862464298</v>
      </c>
      <c r="W12" s="5">
        <f t="shared" si="4"/>
        <v>12.111888023726884</v>
      </c>
      <c r="X12" s="5">
        <f t="shared" ca="1" si="4"/>
        <v>16.199238909638847</v>
      </c>
      <c r="Y12" s="5">
        <f t="shared" si="4"/>
        <v>12.111888023726884</v>
      </c>
      <c r="Z12" s="5">
        <f t="shared" ca="1" si="4"/>
        <v>9.1603285947469359</v>
      </c>
      <c r="AA12" s="5">
        <f t="shared" si="4"/>
        <v>9.0325591980868758</v>
      </c>
      <c r="AB12" s="5">
        <f t="shared" ca="1" si="4"/>
        <v>11.513734685495487</v>
      </c>
      <c r="AC12" s="5">
        <f t="shared" si="4"/>
        <v>11.789391055024579</v>
      </c>
    </row>
    <row r="13" spans="1:29" s="2" customFormat="1" x14ac:dyDescent="0.2">
      <c r="A13" t="s">
        <v>13</v>
      </c>
      <c r="B13" s="2" t="s">
        <v>1</v>
      </c>
      <c r="C13" s="3">
        <f t="shared" si="1"/>
        <v>-0.3326035756124765</v>
      </c>
      <c r="D13" s="9">
        <f t="shared" ca="1" si="5"/>
        <v>-0.33697891463839452</v>
      </c>
      <c r="E13" s="9">
        <f t="shared" si="6"/>
        <v>-0.3326035756124765</v>
      </c>
      <c r="F13" s="22">
        <f t="shared" ca="1" si="7"/>
        <v>1.6430257145713247E-2</v>
      </c>
      <c r="G13" s="22">
        <f t="shared" si="8"/>
        <v>5.3610378100979843E-2</v>
      </c>
      <c r="H13" s="25">
        <f t="shared" ca="1" si="9"/>
        <v>0.43348499923618189</v>
      </c>
      <c r="I13" s="25">
        <f t="shared" si="10"/>
        <v>5.3610378100979843E-2</v>
      </c>
      <c r="J13" s="30">
        <f t="shared" ca="1" si="11"/>
        <v>0.15968428059446937</v>
      </c>
      <c r="K13" s="30">
        <f t="shared" si="12"/>
        <v>6.2219098347741794E-2</v>
      </c>
      <c r="L13" s="10">
        <f t="shared" ca="1" si="13"/>
        <v>0.42667988733105733</v>
      </c>
      <c r="M13" s="10">
        <f t="shared" si="14"/>
        <v>0.3326035756124765</v>
      </c>
      <c r="N13">
        <v>12</v>
      </c>
      <c r="O13" s="1">
        <f t="shared" si="17"/>
        <v>49.615384615384613</v>
      </c>
      <c r="Q13" s="12" t="str">
        <f t="shared" si="2"/>
        <v>S12</v>
      </c>
      <c r="R13" s="12" t="str">
        <f t="shared" si="3"/>
        <v>test</v>
      </c>
      <c r="S13" s="16">
        <f t="shared" si="15"/>
        <v>6.6739642438752345</v>
      </c>
      <c r="T13" s="5">
        <f t="shared" ca="1" si="16"/>
        <v>6.6302108536160542</v>
      </c>
      <c r="U13" s="5">
        <f t="shared" si="4"/>
        <v>6.6739642438752345</v>
      </c>
      <c r="V13" s="5">
        <f t="shared" ca="1" si="4"/>
        <v>10.164302571457133</v>
      </c>
      <c r="W13" s="5">
        <f t="shared" si="4"/>
        <v>10.536103781009798</v>
      </c>
      <c r="X13" s="5">
        <f t="shared" ca="1" si="4"/>
        <v>14.334849992361818</v>
      </c>
      <c r="Y13" s="5">
        <f t="shared" si="4"/>
        <v>10.536103781009798</v>
      </c>
      <c r="Z13" s="5">
        <f t="shared" ca="1" si="4"/>
        <v>11.596842805944693</v>
      </c>
      <c r="AA13" s="5">
        <f t="shared" si="4"/>
        <v>10.622190983477418</v>
      </c>
      <c r="AB13" s="5">
        <f t="shared" ca="1" si="4"/>
        <v>14.266798873310574</v>
      </c>
      <c r="AC13" s="5">
        <f t="shared" si="4"/>
        <v>13.326035756124766</v>
      </c>
    </row>
    <row r="14" spans="1:29" x14ac:dyDescent="0.2">
      <c r="A14" t="s">
        <v>14</v>
      </c>
      <c r="B14" t="s">
        <v>1</v>
      </c>
      <c r="C14" s="3">
        <f t="shared" si="1"/>
        <v>-0.4778608675891089</v>
      </c>
      <c r="D14" s="9">
        <f t="shared" ca="1" si="5"/>
        <v>-0.4357755906930863</v>
      </c>
      <c r="E14" s="9">
        <f t="shared" si="6"/>
        <v>-0.4778608675891089</v>
      </c>
      <c r="F14" s="22">
        <f t="shared" ca="1" si="7"/>
        <v>-0.21489723205376896</v>
      </c>
      <c r="G14" s="22">
        <f t="shared" si="8"/>
        <v>-0.10532314885614991</v>
      </c>
      <c r="H14" s="25">
        <f t="shared" ca="1" si="9"/>
        <v>0.20785109218102743</v>
      </c>
      <c r="I14" s="25">
        <f t="shared" si="10"/>
        <v>-0.10532314885614991</v>
      </c>
      <c r="J14" s="30">
        <f t="shared" ca="1" si="11"/>
        <v>0.28813193855166835</v>
      </c>
      <c r="K14" s="30">
        <f t="shared" si="12"/>
        <v>0.21960957267835546</v>
      </c>
      <c r="L14" s="10">
        <f t="shared" ca="1" si="13"/>
        <v>0.39401139029854637</v>
      </c>
      <c r="M14" s="10">
        <f t="shared" si="14"/>
        <v>0.4778608675891089</v>
      </c>
      <c r="N14">
        <v>13</v>
      </c>
      <c r="O14" s="1">
        <f t="shared" si="17"/>
        <v>54.115384615384613</v>
      </c>
      <c r="Q14" s="8" t="str">
        <f t="shared" si="2"/>
        <v>S13</v>
      </c>
      <c r="R14" s="8" t="str">
        <f t="shared" si="3"/>
        <v>test</v>
      </c>
      <c r="S14" s="16">
        <f t="shared" si="15"/>
        <v>5.2213913241089109</v>
      </c>
      <c r="T14" s="5">
        <f t="shared" ca="1" si="16"/>
        <v>5.6422440930691371</v>
      </c>
      <c r="U14" s="5">
        <f t="shared" si="4"/>
        <v>5.2213913241089109</v>
      </c>
      <c r="V14" s="5">
        <f t="shared" ca="1" si="4"/>
        <v>7.8510276794623106</v>
      </c>
      <c r="W14" s="5">
        <f t="shared" si="4"/>
        <v>8.9467685114385009</v>
      </c>
      <c r="X14" s="5">
        <f t="shared" ca="1" si="4"/>
        <v>12.078510921810274</v>
      </c>
      <c r="Y14" s="5">
        <f t="shared" si="4"/>
        <v>8.9467685114385009</v>
      </c>
      <c r="Z14" s="5">
        <f t="shared" ca="1" si="4"/>
        <v>12.881319385516683</v>
      </c>
      <c r="AA14" s="5">
        <f t="shared" si="4"/>
        <v>12.196095726783554</v>
      </c>
      <c r="AB14" s="5">
        <f t="shared" ca="1" si="4"/>
        <v>13.940113902985463</v>
      </c>
      <c r="AC14" s="5">
        <f t="shared" si="4"/>
        <v>14.778608675891089</v>
      </c>
    </row>
    <row r="15" spans="1:29" x14ac:dyDescent="0.2">
      <c r="A15" t="s">
        <v>15</v>
      </c>
      <c r="B15" t="s">
        <v>1</v>
      </c>
      <c r="C15" s="3">
        <f t="shared" si="1"/>
        <v>-0.61103933140101652</v>
      </c>
      <c r="D15" s="9">
        <f t="shared" ca="1" si="5"/>
        <v>-0.54536885443851058</v>
      </c>
      <c r="E15" s="9">
        <f t="shared" si="6"/>
        <v>-0.61103933140101652</v>
      </c>
      <c r="F15" s="22">
        <f t="shared" ca="1" si="7"/>
        <v>-0.17987965651886401</v>
      </c>
      <c r="G15" s="22">
        <f t="shared" si="8"/>
        <v>-0.2615944360211418</v>
      </c>
      <c r="H15" s="25">
        <f t="shared" ca="1" si="9"/>
        <v>0.1086505371254671</v>
      </c>
      <c r="I15" s="25">
        <f t="shared" si="10"/>
        <v>-0.2615944360211418</v>
      </c>
      <c r="J15" s="30">
        <f t="shared" ca="1" si="11"/>
        <v>0.42216885069110593</v>
      </c>
      <c r="K15" s="30">
        <f t="shared" si="12"/>
        <v>0.37144900386728436</v>
      </c>
      <c r="L15" s="10">
        <f t="shared" ca="1" si="13"/>
        <v>0.5349083610213935</v>
      </c>
      <c r="M15" s="10">
        <f t="shared" si="14"/>
        <v>0.61103933140101652</v>
      </c>
      <c r="N15">
        <v>14</v>
      </c>
      <c r="O15" s="1">
        <f t="shared" si="17"/>
        <v>58.615384615384613</v>
      </c>
      <c r="Q15" s="8" t="str">
        <f t="shared" si="2"/>
        <v>S14</v>
      </c>
      <c r="R15" s="8" t="str">
        <f t="shared" si="3"/>
        <v>test</v>
      </c>
      <c r="S15" s="16">
        <f t="shared" si="15"/>
        <v>3.8896066859898344</v>
      </c>
      <c r="T15" s="5">
        <f t="shared" ca="1" si="16"/>
        <v>4.5463114556148945</v>
      </c>
      <c r="U15" s="5">
        <f t="shared" si="4"/>
        <v>3.8896066859898344</v>
      </c>
      <c r="V15" s="5">
        <f t="shared" ca="1" si="4"/>
        <v>8.2012034348113598</v>
      </c>
      <c r="W15" s="5">
        <f t="shared" si="4"/>
        <v>7.3840556397885821</v>
      </c>
      <c r="X15" s="5">
        <f t="shared" ca="1" si="4"/>
        <v>11.08650537125467</v>
      </c>
      <c r="Y15" s="5">
        <f t="shared" si="4"/>
        <v>7.3840556397885821</v>
      </c>
      <c r="Z15" s="5">
        <f t="shared" ca="1" si="4"/>
        <v>14.221688506911059</v>
      </c>
      <c r="AA15" s="5">
        <f t="shared" si="4"/>
        <v>13.714490038672844</v>
      </c>
      <c r="AB15" s="5">
        <f t="shared" ca="1" si="4"/>
        <v>15.349083610213935</v>
      </c>
      <c r="AC15" s="5">
        <f t="shared" si="4"/>
        <v>16.110393314010167</v>
      </c>
    </row>
    <row r="16" spans="1:29" x14ac:dyDescent="0.2">
      <c r="A16" t="s">
        <v>16</v>
      </c>
      <c r="B16" t="s">
        <v>1</v>
      </c>
      <c r="C16" s="3">
        <f t="shared" si="1"/>
        <v>-0.72877263201486298</v>
      </c>
      <c r="D16" s="9">
        <f t="shared" ca="1" si="5"/>
        <v>-0.75423856140252998</v>
      </c>
      <c r="E16" s="9">
        <f t="shared" si="6"/>
        <v>-0.72877263201486298</v>
      </c>
      <c r="F16" s="22">
        <f t="shared" ca="1" si="7"/>
        <v>-0.46532981488940789</v>
      </c>
      <c r="G16" s="22">
        <f t="shared" si="8"/>
        <v>-0.41125343401190456</v>
      </c>
      <c r="H16" s="25">
        <f t="shared" ca="1" si="9"/>
        <v>-5.3231585059064182E-2</v>
      </c>
      <c r="I16" s="25">
        <f t="shared" si="10"/>
        <v>-0.41125343401190456</v>
      </c>
      <c r="J16" s="30">
        <f t="shared" ca="1" si="11"/>
        <v>0.44294462937446355</v>
      </c>
      <c r="K16" s="30">
        <f t="shared" si="12"/>
        <v>0.51389936599034169</v>
      </c>
      <c r="L16" s="10">
        <f t="shared" ca="1" si="13"/>
        <v>0.72602612589839166</v>
      </c>
      <c r="M16" s="10">
        <f t="shared" si="14"/>
        <v>0.72877263201486298</v>
      </c>
      <c r="N16">
        <v>15</v>
      </c>
      <c r="O16" s="1">
        <f t="shared" si="17"/>
        <v>63.115384615384613</v>
      </c>
      <c r="Q16" s="8" t="str">
        <f t="shared" si="2"/>
        <v>S15</v>
      </c>
      <c r="R16" s="8" t="str">
        <f t="shared" si="3"/>
        <v>test</v>
      </c>
      <c r="S16" s="16">
        <f t="shared" si="15"/>
        <v>2.7122736798513705</v>
      </c>
      <c r="T16" s="5">
        <f t="shared" ca="1" si="16"/>
        <v>2.4576143859747006</v>
      </c>
      <c r="U16" s="5">
        <f t="shared" si="4"/>
        <v>2.7122736798513705</v>
      </c>
      <c r="V16" s="5">
        <f t="shared" ca="1" si="4"/>
        <v>5.3467018511059212</v>
      </c>
      <c r="W16" s="5">
        <f t="shared" si="4"/>
        <v>5.887465659880954</v>
      </c>
      <c r="X16" s="5">
        <f t="shared" ca="1" si="4"/>
        <v>9.467684149409358</v>
      </c>
      <c r="Y16" s="5">
        <f t="shared" si="4"/>
        <v>5.887465659880954</v>
      </c>
      <c r="Z16" s="5">
        <f t="shared" ca="1" si="4"/>
        <v>14.429446293744636</v>
      </c>
      <c r="AA16" s="5">
        <f t="shared" si="4"/>
        <v>15.138993659903416</v>
      </c>
      <c r="AB16" s="5">
        <f t="shared" ca="1" si="4"/>
        <v>17.260261258983917</v>
      </c>
      <c r="AC16" s="5">
        <f t="shared" si="4"/>
        <v>17.287726320148629</v>
      </c>
    </row>
    <row r="17" spans="1:29" x14ac:dyDescent="0.2">
      <c r="A17" t="s">
        <v>17</v>
      </c>
      <c r="B17" t="s">
        <v>1</v>
      </c>
      <c r="C17" s="3">
        <f t="shared" si="1"/>
        <v>-0.82808483981633318</v>
      </c>
      <c r="D17" s="9">
        <f t="shared" ca="1" si="5"/>
        <v>-0.81610851554457231</v>
      </c>
      <c r="E17" s="9">
        <f t="shared" si="6"/>
        <v>-0.82808483981633318</v>
      </c>
      <c r="F17" s="22">
        <f t="shared" ca="1" si="7"/>
        <v>-0.45071163172083295</v>
      </c>
      <c r="G17" s="22">
        <f t="shared" si="8"/>
        <v>-0.55051723143593245</v>
      </c>
      <c r="H17" s="25">
        <f t="shared" ca="1" si="9"/>
        <v>-0.19891395012790367</v>
      </c>
      <c r="I17" s="25">
        <f t="shared" si="10"/>
        <v>-0.55051723143593245</v>
      </c>
      <c r="J17" s="30">
        <f t="shared" ca="1" si="11"/>
        <v>0.69863986661476674</v>
      </c>
      <c r="K17" s="30">
        <f t="shared" si="12"/>
        <v>0.64335995942387425</v>
      </c>
      <c r="L17" s="10">
        <f t="shared" ca="1" si="13"/>
        <v>0.82777093008341696</v>
      </c>
      <c r="M17" s="10">
        <f t="shared" si="14"/>
        <v>0.82808483981633318</v>
      </c>
      <c r="N17">
        <v>16</v>
      </c>
      <c r="O17" s="1">
        <f t="shared" si="17"/>
        <v>67.615384615384613</v>
      </c>
      <c r="Q17" s="8" t="str">
        <f t="shared" si="2"/>
        <v>S16</v>
      </c>
      <c r="R17" s="8" t="str">
        <f t="shared" si="3"/>
        <v>test</v>
      </c>
      <c r="S17" s="16">
        <f t="shared" si="15"/>
        <v>1.7191516018366677</v>
      </c>
      <c r="T17" s="5">
        <f t="shared" ca="1" si="16"/>
        <v>1.8389148445542762</v>
      </c>
      <c r="U17" s="5">
        <f t="shared" si="4"/>
        <v>1.7191516018366677</v>
      </c>
      <c r="V17" s="5">
        <f t="shared" ca="1" si="4"/>
        <v>5.4928836827916703</v>
      </c>
      <c r="W17" s="5">
        <f t="shared" si="4"/>
        <v>4.4948276856406757</v>
      </c>
      <c r="X17" s="5">
        <f t="shared" ca="1" si="4"/>
        <v>8.0108604987209624</v>
      </c>
      <c r="Y17" s="5">
        <f t="shared" si="4"/>
        <v>4.4948276856406757</v>
      </c>
      <c r="Z17" s="5">
        <f t="shared" ca="1" si="4"/>
        <v>16.986398666147668</v>
      </c>
      <c r="AA17" s="5">
        <f t="shared" si="4"/>
        <v>16.433599594238743</v>
      </c>
      <c r="AB17" s="5">
        <f t="shared" ca="1" si="4"/>
        <v>18.277709300834168</v>
      </c>
      <c r="AC17" s="5">
        <f t="shared" si="4"/>
        <v>18.280848398163332</v>
      </c>
    </row>
    <row r="18" spans="1:29" x14ac:dyDescent="0.2">
      <c r="A18" t="s">
        <v>18</v>
      </c>
      <c r="B18" t="s">
        <v>1</v>
      </c>
      <c r="C18" s="3">
        <f t="shared" si="1"/>
        <v>-0.90646565280320301</v>
      </c>
      <c r="D18" s="9">
        <f t="shared" ca="1" si="5"/>
        <v>-0.936198641440668</v>
      </c>
      <c r="E18" s="9">
        <f t="shared" si="6"/>
        <v>-0.9064656528032029</v>
      </c>
      <c r="F18" s="22">
        <f t="shared" ca="1" si="7"/>
        <v>-0.64242876104670732</v>
      </c>
      <c r="G18" s="22">
        <f t="shared" si="8"/>
        <v>-0.6758656750587938</v>
      </c>
      <c r="H18" s="25">
        <f t="shared" ca="1" si="9"/>
        <v>-0.30027111493444952</v>
      </c>
      <c r="I18" s="25">
        <f t="shared" si="10"/>
        <v>-0.6758656750587938</v>
      </c>
      <c r="J18" s="30">
        <f t="shared" ca="1" si="11"/>
        <v>0.77775579608642276</v>
      </c>
      <c r="K18" s="30">
        <f t="shared" si="12"/>
        <v>0.75655842526961858</v>
      </c>
      <c r="L18" s="10">
        <f t="shared" ca="1" si="13"/>
        <v>0.94011353677930309</v>
      </c>
      <c r="M18" s="10">
        <f t="shared" si="14"/>
        <v>0.90646565280320301</v>
      </c>
      <c r="N18">
        <v>17</v>
      </c>
      <c r="O18" s="1">
        <f t="shared" si="17"/>
        <v>72.115384615384613</v>
      </c>
      <c r="Q18" s="8" t="str">
        <f t="shared" si="2"/>
        <v>S17</v>
      </c>
      <c r="R18" s="8" t="str">
        <f t="shared" si="3"/>
        <v>test</v>
      </c>
      <c r="S18" s="16">
        <f t="shared" si="15"/>
        <v>0.93534347196797007</v>
      </c>
      <c r="T18" s="5">
        <f t="shared" ca="1" si="16"/>
        <v>0.63801358559332044</v>
      </c>
      <c r="U18" s="5">
        <f t="shared" ref="U18:U41" si="18">10+10*E18</f>
        <v>0.93534347196797185</v>
      </c>
      <c r="V18" s="5">
        <f t="shared" ref="V18:V41" ca="1" si="19">10+10*F18</f>
        <v>3.575712389532927</v>
      </c>
      <c r="W18" s="5">
        <f t="shared" ref="W18:W41" si="20">10+10*G18</f>
        <v>3.2413432494120622</v>
      </c>
      <c r="X18" s="5">
        <f t="shared" ref="X18:X41" ca="1" si="21">10+10*H18</f>
        <v>6.9972888506555044</v>
      </c>
      <c r="Y18" s="5">
        <f t="shared" ref="Y18:Y41" si="22">10+10*I18</f>
        <v>3.2413432494120622</v>
      </c>
      <c r="Z18" s="5">
        <f t="shared" ref="Z18:Z41" ca="1" si="23">10+10*J18</f>
        <v>17.777557960864229</v>
      </c>
      <c r="AA18" s="5">
        <f t="shared" ref="AA18:AA41" si="24">10+10*K18</f>
        <v>17.565584252696187</v>
      </c>
      <c r="AB18" s="5">
        <f t="shared" ref="AB18:AB41" ca="1" si="25">10+10*L18</f>
        <v>19.401135367793032</v>
      </c>
      <c r="AC18" s="5">
        <f t="shared" ref="AC18:AC41" si="26">10+10*M18</f>
        <v>19.064656528032032</v>
      </c>
    </row>
    <row r="19" spans="1:29" x14ac:dyDescent="0.2">
      <c r="A19" t="s">
        <v>19</v>
      </c>
      <c r="B19" t="s">
        <v>1</v>
      </c>
      <c r="C19" s="3">
        <f t="shared" si="1"/>
        <v>-0.96193384916868163</v>
      </c>
      <c r="D19" s="9">
        <f t="shared" ca="1" si="5"/>
        <v>-0.93851236610612077</v>
      </c>
      <c r="E19" s="9">
        <f t="shared" si="6"/>
        <v>-0.96193384916868174</v>
      </c>
      <c r="F19" s="22" t="e">
        <f t="shared" ca="1" si="7"/>
        <v>#NUM!</v>
      </c>
      <c r="G19" s="22">
        <f t="shared" si="8"/>
        <v>-0.78413034826819306</v>
      </c>
      <c r="H19" s="25">
        <f t="shared" ca="1" si="9"/>
        <v>-0.50749316664869537</v>
      </c>
      <c r="I19" s="25">
        <f t="shared" si="10"/>
        <v>-0.78413034826819306</v>
      </c>
      <c r="J19" s="30">
        <f t="shared" ca="1" si="11"/>
        <v>0.82372601514116806</v>
      </c>
      <c r="K19" s="30">
        <f t="shared" si="12"/>
        <v>0.85063346035295184</v>
      </c>
      <c r="L19" s="10">
        <f t="shared" ca="1" si="13"/>
        <v>0.88828524140197851</v>
      </c>
      <c r="M19" s="10">
        <f t="shared" si="14"/>
        <v>0.96193384916868163</v>
      </c>
      <c r="N19">
        <v>18</v>
      </c>
      <c r="O19" s="1">
        <f t="shared" si="17"/>
        <v>76.615384615384613</v>
      </c>
      <c r="Q19" s="8" t="str">
        <f t="shared" si="2"/>
        <v>S18</v>
      </c>
      <c r="R19" s="8" t="str">
        <f t="shared" si="3"/>
        <v>test</v>
      </c>
      <c r="S19" s="16">
        <f t="shared" si="15"/>
        <v>0.38066150831318346</v>
      </c>
      <c r="T19" s="5">
        <f t="shared" ca="1" si="16"/>
        <v>0.61487633893879234</v>
      </c>
      <c r="U19" s="5">
        <f t="shared" si="18"/>
        <v>0.38066150831318168</v>
      </c>
      <c r="V19" s="5" t="e">
        <f t="shared" ca="1" si="19"/>
        <v>#NUM!</v>
      </c>
      <c r="W19" s="5">
        <f t="shared" si="20"/>
        <v>2.1586965173180692</v>
      </c>
      <c r="X19" s="5">
        <f t="shared" ca="1" si="21"/>
        <v>4.9250683335130461</v>
      </c>
      <c r="Y19" s="5">
        <f t="shared" si="22"/>
        <v>2.1586965173180692</v>
      </c>
      <c r="Z19" s="5">
        <f t="shared" ca="1" si="23"/>
        <v>18.237260151411682</v>
      </c>
      <c r="AA19" s="5">
        <f t="shared" si="24"/>
        <v>18.506334603529517</v>
      </c>
      <c r="AB19" s="5">
        <f t="shared" ca="1" si="25"/>
        <v>18.882852414019787</v>
      </c>
      <c r="AC19" s="5">
        <f t="shared" si="26"/>
        <v>19.619338491686818</v>
      </c>
    </row>
    <row r="20" spans="1:29" x14ac:dyDescent="0.2">
      <c r="A20" t="s">
        <v>20</v>
      </c>
      <c r="B20" t="s">
        <v>1</v>
      </c>
      <c r="C20" s="3">
        <f t="shared" si="1"/>
        <v>-0.99308736639217332</v>
      </c>
      <c r="D20" s="9">
        <f t="shared" ca="1" si="5"/>
        <v>-0.98457440022836451</v>
      </c>
      <c r="E20" s="9">
        <f t="shared" si="6"/>
        <v>-0.99308736639217332</v>
      </c>
      <c r="F20" s="22">
        <f ca="1">COS(ACOS($C20+0.2*RAND()-0.1)-$A$1/8)</f>
        <v>-0.89923399262868065</v>
      </c>
      <c r="G20" s="22">
        <f t="shared" si="8"/>
        <v>-0.87257465873631479</v>
      </c>
      <c r="H20" s="25">
        <f t="shared" ca="1" si="9"/>
        <v>-0.55950174926450491</v>
      </c>
      <c r="I20" s="25">
        <f t="shared" si="10"/>
        <v>-0.87257465873631479</v>
      </c>
      <c r="J20" s="30">
        <f t="shared" ca="1" si="11"/>
        <v>0.88729148820082493</v>
      </c>
      <c r="K20" s="30">
        <f t="shared" si="12"/>
        <v>0.9232071420180693</v>
      </c>
      <c r="L20" s="10">
        <f t="shared" ca="1" si="13"/>
        <v>0.99120534276545802</v>
      </c>
      <c r="M20" s="10">
        <f t="shared" si="14"/>
        <v>0.99308736639217332</v>
      </c>
      <c r="N20">
        <v>19</v>
      </c>
      <c r="O20" s="1">
        <f t="shared" si="17"/>
        <v>81.115384615384613</v>
      </c>
      <c r="Q20" s="8" t="str">
        <f t="shared" si="2"/>
        <v>S19</v>
      </c>
      <c r="R20" s="8" t="str">
        <f t="shared" si="3"/>
        <v>test</v>
      </c>
      <c r="S20" s="16">
        <f t="shared" si="15"/>
        <v>6.9126336078266348E-2</v>
      </c>
      <c r="T20" s="5">
        <f t="shared" ca="1" si="16"/>
        <v>0.1542559977163549</v>
      </c>
      <c r="U20" s="5">
        <f t="shared" si="18"/>
        <v>6.9126336078266348E-2</v>
      </c>
      <c r="V20" s="5">
        <f t="shared" ca="1" si="19"/>
        <v>1.0076600737131933</v>
      </c>
      <c r="W20" s="5">
        <f t="shared" si="20"/>
        <v>1.2742534126368525</v>
      </c>
      <c r="X20" s="5">
        <f t="shared" ca="1" si="21"/>
        <v>4.4049825073549513</v>
      </c>
      <c r="Y20" s="5">
        <f t="shared" si="22"/>
        <v>1.2742534126368525</v>
      </c>
      <c r="Z20" s="5">
        <f t="shared" ca="1" si="23"/>
        <v>18.872914882008249</v>
      </c>
      <c r="AA20" s="5">
        <f t="shared" si="24"/>
        <v>19.232071420180695</v>
      </c>
      <c r="AB20" s="5">
        <f t="shared" ca="1" si="25"/>
        <v>19.91205342765458</v>
      </c>
      <c r="AC20" s="5">
        <f t="shared" si="26"/>
        <v>19.930873663921734</v>
      </c>
    </row>
    <row r="21" spans="1:29" x14ac:dyDescent="0.2">
      <c r="A21" t="s">
        <v>21</v>
      </c>
      <c r="B21" t="s">
        <v>1</v>
      </c>
      <c r="C21" s="3">
        <f t="shared" si="1"/>
        <v>-0.99913874099467903</v>
      </c>
      <c r="D21" s="9">
        <f t="shared" ca="1" si="5"/>
        <v>-0.9950620090557124</v>
      </c>
      <c r="E21" s="9">
        <f t="shared" si="6"/>
        <v>-0.99913874099467903</v>
      </c>
      <c r="F21" s="22">
        <f ca="1">COS(ACOS($C21+0.2*RAND()-0.1)-$A$1/8)</f>
        <v>-0.67307199166862597</v>
      </c>
      <c r="G21" s="22">
        <f t="shared" si="8"/>
        <v>-0.90720465497330516</v>
      </c>
      <c r="H21" s="25">
        <f t="shared" ca="1" si="9"/>
        <v>-0.66263450872661522</v>
      </c>
      <c r="I21" s="25">
        <f t="shared" si="10"/>
        <v>-0.90720465497330516</v>
      </c>
      <c r="J21" s="30">
        <f t="shared" ca="1" si="11"/>
        <v>0.95421245279998168</v>
      </c>
      <c r="K21" s="30">
        <f t="shared" si="12"/>
        <v>0.97244503457548537</v>
      </c>
      <c r="L21" s="10">
        <f t="shared" ca="1" si="13"/>
        <v>1.027622180637173</v>
      </c>
      <c r="M21" s="10">
        <f t="shared" si="14"/>
        <v>0.99913874099467903</v>
      </c>
      <c r="N21">
        <v>20</v>
      </c>
      <c r="O21" s="1">
        <f t="shared" si="17"/>
        <v>85.615384615384613</v>
      </c>
      <c r="Q21" s="8" t="str">
        <f t="shared" si="2"/>
        <v>S20</v>
      </c>
      <c r="R21" s="8" t="str">
        <f t="shared" si="3"/>
        <v>test</v>
      </c>
      <c r="S21" s="16">
        <f t="shared" si="15"/>
        <v>8.6125900532092459E-3</v>
      </c>
      <c r="T21" s="5">
        <f t="shared" ca="1" si="16"/>
        <v>4.9379909442876624E-2</v>
      </c>
      <c r="U21" s="5">
        <f t="shared" si="18"/>
        <v>8.6125900532092459E-3</v>
      </c>
      <c r="V21" s="5">
        <f t="shared" ca="1" si="19"/>
        <v>3.2692800833137401</v>
      </c>
      <c r="W21" s="5">
        <f t="shared" si="20"/>
        <v>0.92795345026694775</v>
      </c>
      <c r="X21" s="5">
        <f t="shared" ca="1" si="21"/>
        <v>3.3736549127338478</v>
      </c>
      <c r="Y21" s="5">
        <f t="shared" si="22"/>
        <v>0.92795345026694775</v>
      </c>
      <c r="Z21" s="5">
        <f t="shared" ca="1" si="23"/>
        <v>19.542124527999817</v>
      </c>
      <c r="AA21" s="5">
        <f t="shared" si="24"/>
        <v>19.724450345754853</v>
      </c>
      <c r="AB21" s="5">
        <f t="shared" ca="1" si="25"/>
        <v>20.27622180637173</v>
      </c>
      <c r="AC21" s="5">
        <f t="shared" si="26"/>
        <v>19.991387409946789</v>
      </c>
    </row>
    <row r="22" spans="1:29" x14ac:dyDescent="0.2">
      <c r="A22" t="s">
        <v>22</v>
      </c>
      <c r="B22" t="s">
        <v>1</v>
      </c>
      <c r="C22" s="3">
        <f t="shared" si="1"/>
        <v>-0.97993501315265674</v>
      </c>
      <c r="D22" s="9">
        <f t="shared" ca="1" si="5"/>
        <v>-0.97996653022008551</v>
      </c>
      <c r="E22" s="9">
        <f t="shared" si="6"/>
        <v>-0.97993501315265674</v>
      </c>
      <c r="F22" s="22">
        <f t="shared" ca="1" si="7"/>
        <v>-0.67439224044866253</v>
      </c>
      <c r="G22" s="22">
        <f t="shared" si="8"/>
        <v>-0.82906648878746025</v>
      </c>
      <c r="H22" s="25">
        <f t="shared" ca="1" si="9"/>
        <v>-0.53366495315956719</v>
      </c>
      <c r="I22" s="25">
        <f t="shared" si="10"/>
        <v>-0.82906648878746025</v>
      </c>
      <c r="J22" s="30">
        <f t="shared" ca="1" si="11"/>
        <v>0.99999906984110298</v>
      </c>
      <c r="K22" s="30">
        <f t="shared" si="12"/>
        <v>0.9971025580988403</v>
      </c>
      <c r="L22" s="10">
        <f t="shared" ca="1" si="13"/>
        <v>1.078302936353182</v>
      </c>
      <c r="M22" s="10">
        <f t="shared" si="14"/>
        <v>0.97993501315265674</v>
      </c>
      <c r="N22" s="28">
        <v>21</v>
      </c>
      <c r="O22" s="29">
        <f t="shared" si="17"/>
        <v>90.115384615384613</v>
      </c>
      <c r="Q22" s="8" t="str">
        <f t="shared" si="2"/>
        <v>S21</v>
      </c>
      <c r="R22" s="8" t="str">
        <f t="shared" si="3"/>
        <v>test</v>
      </c>
      <c r="S22" s="16">
        <f t="shared" si="15"/>
        <v>0.20064986847343214</v>
      </c>
      <c r="T22" s="5">
        <f t="shared" ca="1" si="16"/>
        <v>0.20033469779914448</v>
      </c>
      <c r="U22" s="5">
        <f t="shared" si="18"/>
        <v>0.20064986847343214</v>
      </c>
      <c r="V22" s="5">
        <f t="shared" ca="1" si="19"/>
        <v>3.2560775955133749</v>
      </c>
      <c r="W22" s="5">
        <f t="shared" si="20"/>
        <v>1.7093351121253981</v>
      </c>
      <c r="X22" s="5">
        <f t="shared" ca="1" si="21"/>
        <v>4.6633504684043281</v>
      </c>
      <c r="Y22" s="5">
        <f t="shared" si="22"/>
        <v>1.7093351121253981</v>
      </c>
      <c r="Z22" s="5">
        <f t="shared" ca="1" si="23"/>
        <v>19.999990698411029</v>
      </c>
      <c r="AA22" s="5">
        <f t="shared" si="24"/>
        <v>19.971025580988403</v>
      </c>
      <c r="AB22" s="5">
        <f t="shared" ca="1" si="25"/>
        <v>20.783029363531821</v>
      </c>
      <c r="AC22" s="5">
        <f t="shared" si="26"/>
        <v>19.799350131526566</v>
      </c>
    </row>
    <row r="23" spans="1:29" x14ac:dyDescent="0.2">
      <c r="A23" t="s">
        <v>23</v>
      </c>
      <c r="B23" t="s">
        <v>1</v>
      </c>
      <c r="C23" s="3">
        <f t="shared" si="1"/>
        <v>-0.93596159304396043</v>
      </c>
      <c r="D23" s="9">
        <f t="shared" ca="1" si="5"/>
        <v>-0.94143784969589772</v>
      </c>
      <c r="E23" s="9">
        <f t="shared" si="6"/>
        <v>-0.93596159304396032</v>
      </c>
      <c r="F23" s="22">
        <f t="shared" ca="1" si="7"/>
        <v>-0.63847310492234521</v>
      </c>
      <c r="G23" s="22">
        <f t="shared" si="8"/>
        <v>-0.72997211477125146</v>
      </c>
      <c r="H23" s="25">
        <f t="shared" ca="1" si="9"/>
        <v>-0.42361046979535161</v>
      </c>
      <c r="I23" s="25">
        <f t="shared" si="10"/>
        <v>-0.72997211477125146</v>
      </c>
      <c r="J23" s="30">
        <f t="shared" ca="1" si="11"/>
        <v>0.99820251842775953</v>
      </c>
      <c r="K23" s="30">
        <f t="shared" si="12"/>
        <v>0.99655644751286465</v>
      </c>
      <c r="L23" s="10">
        <f t="shared" ca="1" si="13"/>
        <v>0.99450006645205102</v>
      </c>
      <c r="M23" s="10">
        <f t="shared" si="14"/>
        <v>0.93596159304396043</v>
      </c>
      <c r="N23">
        <v>22</v>
      </c>
      <c r="O23" s="1">
        <f t="shared" si="17"/>
        <v>94.615384615384613</v>
      </c>
      <c r="Q23" s="8" t="str">
        <f t="shared" si="2"/>
        <v>S22</v>
      </c>
      <c r="R23" s="8" t="str">
        <f t="shared" si="3"/>
        <v>test</v>
      </c>
      <c r="S23" s="16">
        <f t="shared" si="15"/>
        <v>0.64038406956039573</v>
      </c>
      <c r="T23" s="5">
        <f t="shared" ca="1" si="16"/>
        <v>0.5856215030410219</v>
      </c>
      <c r="U23" s="5">
        <f t="shared" si="18"/>
        <v>0.64038406956039751</v>
      </c>
      <c r="V23" s="5">
        <f t="shared" ca="1" si="19"/>
        <v>3.6152689507765476</v>
      </c>
      <c r="W23" s="5">
        <f t="shared" si="20"/>
        <v>2.7002788522874859</v>
      </c>
      <c r="X23" s="5">
        <f t="shared" ca="1" si="21"/>
        <v>5.7638953020464836</v>
      </c>
      <c r="Y23" s="5">
        <f t="shared" si="22"/>
        <v>2.7002788522874859</v>
      </c>
      <c r="Z23" s="5">
        <f t="shared" ca="1" si="23"/>
        <v>19.982025184277596</v>
      </c>
      <c r="AA23" s="5">
        <f t="shared" si="24"/>
        <v>19.965564475128645</v>
      </c>
      <c r="AB23" s="5">
        <f t="shared" ca="1" si="25"/>
        <v>19.94500066452051</v>
      </c>
      <c r="AC23" s="5">
        <f t="shared" si="26"/>
        <v>19.359615930439602</v>
      </c>
    </row>
    <row r="24" spans="1:29" x14ac:dyDescent="0.2">
      <c r="A24" t="s">
        <v>24</v>
      </c>
      <c r="B24" t="s">
        <v>1</v>
      </c>
      <c r="C24" s="3">
        <f t="shared" si="1"/>
        <v>-0.86832999119672361</v>
      </c>
      <c r="D24" s="9">
        <f t="shared" ca="1" si="5"/>
        <v>-0.85365777743661186</v>
      </c>
      <c r="E24" s="9">
        <f t="shared" si="6"/>
        <v>-0.86832999119672349</v>
      </c>
      <c r="F24" s="22">
        <f t="shared" ca="1" si="7"/>
        <v>-0.5069527705755652</v>
      </c>
      <c r="G24" s="22">
        <f t="shared" si="8"/>
        <v>-0.61242632877011338</v>
      </c>
      <c r="H24" s="25">
        <f t="shared" ca="1" si="9"/>
        <v>-0.35635217196352215</v>
      </c>
      <c r="I24" s="25">
        <f t="shared" si="10"/>
        <v>-0.61242632877011338</v>
      </c>
      <c r="J24" s="10">
        <f ca="1">COS(ACOS($C2)+0.2*RAND()-0.1)</f>
        <v>0.99461540170643903</v>
      </c>
      <c r="K24" s="10">
        <f>COS(ACOS($C2))</f>
        <v>0.98736156381075479</v>
      </c>
      <c r="L24" s="10">
        <f t="shared" ca="1" si="13"/>
        <v>0.81165200157164807</v>
      </c>
      <c r="M24" s="10">
        <f t="shared" si="14"/>
        <v>0.86832999119672361</v>
      </c>
      <c r="N24">
        <v>23</v>
      </c>
      <c r="O24" s="1">
        <f t="shared" si="17"/>
        <v>99.115384615384613</v>
      </c>
      <c r="Q24" s="8" t="str">
        <f t="shared" si="2"/>
        <v>S23</v>
      </c>
      <c r="R24" s="8" t="str">
        <f t="shared" si="3"/>
        <v>test</v>
      </c>
      <c r="S24" s="16">
        <f t="shared" si="15"/>
        <v>1.3167000880327642</v>
      </c>
      <c r="T24" s="5">
        <f t="shared" ca="1" si="16"/>
        <v>1.4634222256338809</v>
      </c>
      <c r="U24" s="5">
        <f t="shared" si="18"/>
        <v>1.3167000880327642</v>
      </c>
      <c r="V24" s="5">
        <f t="shared" ca="1" si="19"/>
        <v>4.930472294244348</v>
      </c>
      <c r="W24" s="5">
        <f t="shared" si="20"/>
        <v>3.875736712298866</v>
      </c>
      <c r="X24" s="5">
        <f t="shared" ca="1" si="21"/>
        <v>6.4364782803647786</v>
      </c>
      <c r="Y24" s="5">
        <f t="shared" si="22"/>
        <v>3.875736712298866</v>
      </c>
      <c r="Z24" s="5">
        <f t="shared" ca="1" si="23"/>
        <v>19.946154017064391</v>
      </c>
      <c r="AA24" s="5">
        <f t="shared" si="24"/>
        <v>19.873615638107548</v>
      </c>
      <c r="AB24" s="5">
        <f t="shared" ca="1" si="25"/>
        <v>18.116520015716482</v>
      </c>
      <c r="AC24" s="5">
        <f t="shared" si="26"/>
        <v>18.683299911967236</v>
      </c>
    </row>
    <row r="25" spans="1:29" x14ac:dyDescent="0.2">
      <c r="A25" t="s">
        <v>25</v>
      </c>
      <c r="B25" t="s">
        <v>1</v>
      </c>
      <c r="C25" s="3">
        <f t="shared" si="1"/>
        <v>-0.77874972297959122</v>
      </c>
      <c r="D25" s="9">
        <f t="shared" ca="1" si="5"/>
        <v>-0.83562350378887951</v>
      </c>
      <c r="E25" s="9">
        <f t="shared" si="6"/>
        <v>-0.77874972297959111</v>
      </c>
      <c r="F25" s="22">
        <f t="shared" ca="1" si="7"/>
        <v>-0.53403454937857486</v>
      </c>
      <c r="G25" s="22">
        <f t="shared" si="8"/>
        <v>-0.47940032061542542</v>
      </c>
      <c r="H25" s="25">
        <f t="shared" ca="1" si="9"/>
        <v>-2.1390374273190366E-2</v>
      </c>
      <c r="I25" s="25">
        <f t="shared" si="10"/>
        <v>-0.47940032061542542</v>
      </c>
      <c r="J25" s="10">
        <f t="shared" ref="J25:J41" ca="1" si="27">COS(ACOS($C3)+0.2*RAND()-0.1)</f>
        <v>0.94779223252687883</v>
      </c>
      <c r="K25" s="10">
        <f t="shared" ref="K25:K41" si="28">COS(ACOS($C3))</f>
        <v>0.94976571538163856</v>
      </c>
      <c r="L25" s="10">
        <f t="shared" ca="1" si="13"/>
        <v>0.76184925404712001</v>
      </c>
      <c r="M25" s="10">
        <f t="shared" si="14"/>
        <v>0.77874972297959122</v>
      </c>
      <c r="N25">
        <v>24</v>
      </c>
      <c r="O25" s="1">
        <f t="shared" si="17"/>
        <v>103.61538461538461</v>
      </c>
      <c r="Q25" s="8" t="str">
        <f t="shared" si="2"/>
        <v>S24</v>
      </c>
      <c r="R25" s="8" t="str">
        <f t="shared" si="3"/>
        <v>test</v>
      </c>
      <c r="S25" s="16">
        <f t="shared" si="15"/>
        <v>2.2125027702040878</v>
      </c>
      <c r="T25" s="5">
        <f t="shared" ca="1" si="16"/>
        <v>1.6437649621112058</v>
      </c>
      <c r="U25" s="5">
        <f t="shared" si="18"/>
        <v>2.2125027702040887</v>
      </c>
      <c r="V25" s="5">
        <f t="shared" ca="1" si="19"/>
        <v>4.6596545062142516</v>
      </c>
      <c r="W25" s="5">
        <f t="shared" si="20"/>
        <v>5.2059967938457454</v>
      </c>
      <c r="X25" s="5">
        <f t="shared" ca="1" si="21"/>
        <v>9.7860962572680972</v>
      </c>
      <c r="Y25" s="5">
        <f t="shared" si="22"/>
        <v>5.2059967938457454</v>
      </c>
      <c r="Z25" s="5">
        <f t="shared" ca="1" si="23"/>
        <v>19.477922325268789</v>
      </c>
      <c r="AA25" s="5">
        <f t="shared" si="24"/>
        <v>19.497657153816384</v>
      </c>
      <c r="AB25" s="5">
        <f t="shared" ca="1" si="25"/>
        <v>17.618492540471202</v>
      </c>
      <c r="AC25" s="5">
        <f t="shared" si="26"/>
        <v>17.78749722979591</v>
      </c>
    </row>
    <row r="26" spans="1:29" x14ac:dyDescent="0.2">
      <c r="A26" t="s">
        <v>26</v>
      </c>
      <c r="B26" t="s">
        <v>1</v>
      </c>
      <c r="C26" s="3">
        <f t="shared" si="1"/>
        <v>-0.66948509739991946</v>
      </c>
      <c r="D26" s="9">
        <f t="shared" ca="1" si="5"/>
        <v>-0.65125486813526512</v>
      </c>
      <c r="E26" s="9">
        <f t="shared" si="6"/>
        <v>-0.66948509739991957</v>
      </c>
      <c r="F26" s="22">
        <f t="shared" ca="1" si="7"/>
        <v>-0.29073069200625834</v>
      </c>
      <c r="G26" s="22">
        <f t="shared" si="8"/>
        <v>-0.33425657173833478</v>
      </c>
      <c r="H26" s="25">
        <f t="shared" ca="1" si="9"/>
        <v>0.13105438036648148</v>
      </c>
      <c r="I26" s="25">
        <f t="shared" si="10"/>
        <v>-0.33425657173833478</v>
      </c>
      <c r="J26" s="10">
        <f t="shared" ca="1" si="27"/>
        <v>0.86908999616814953</v>
      </c>
      <c r="K26" s="10">
        <f t="shared" si="28"/>
        <v>0.888162760175355</v>
      </c>
      <c r="L26" s="10">
        <f t="shared" ca="1" si="13"/>
        <v>0.69760049285295966</v>
      </c>
      <c r="M26" s="10">
        <f t="shared" si="14"/>
        <v>0.66948509739991946</v>
      </c>
      <c r="N26">
        <v>25</v>
      </c>
      <c r="O26" s="1">
        <f t="shared" si="17"/>
        <v>108.11538461538461</v>
      </c>
      <c r="Q26" s="8" t="str">
        <f t="shared" si="2"/>
        <v>S25</v>
      </c>
      <c r="R26" s="8" t="str">
        <f t="shared" si="3"/>
        <v>test</v>
      </c>
      <c r="S26" s="16">
        <f t="shared" si="15"/>
        <v>3.3051490260008052</v>
      </c>
      <c r="T26" s="5">
        <f t="shared" ca="1" si="16"/>
        <v>3.4874513186473486</v>
      </c>
      <c r="U26" s="5">
        <f t="shared" si="18"/>
        <v>3.3051490260008043</v>
      </c>
      <c r="V26" s="5">
        <f t="shared" ca="1" si="19"/>
        <v>7.0926930799374164</v>
      </c>
      <c r="W26" s="5">
        <f t="shared" si="20"/>
        <v>6.6574342826166522</v>
      </c>
      <c r="X26" s="5">
        <f t="shared" ca="1" si="21"/>
        <v>11.310543803664814</v>
      </c>
      <c r="Y26" s="5">
        <f t="shared" si="22"/>
        <v>6.6574342826166522</v>
      </c>
      <c r="Z26" s="5">
        <f t="shared" ca="1" si="23"/>
        <v>18.690899961681495</v>
      </c>
      <c r="AA26" s="5">
        <f t="shared" si="24"/>
        <v>18.88162760175355</v>
      </c>
      <c r="AB26" s="5">
        <f t="shared" ca="1" si="25"/>
        <v>16.976004928529598</v>
      </c>
      <c r="AC26" s="5">
        <f t="shared" si="26"/>
        <v>16.694850973999195</v>
      </c>
    </row>
    <row r="27" spans="1:29" x14ac:dyDescent="0.2">
      <c r="A27" t="s">
        <v>27</v>
      </c>
      <c r="B27" t="s">
        <v>1</v>
      </c>
      <c r="C27" s="3">
        <f t="shared" si="1"/>
        <v>-0.54329798245396832</v>
      </c>
      <c r="D27" s="9">
        <f t="shared" ca="1" si="5"/>
        <v>-0.54444053151157146</v>
      </c>
      <c r="E27" s="9">
        <f t="shared" si="6"/>
        <v>-0.5432979824539681</v>
      </c>
      <c r="F27" s="22">
        <f t="shared" ca="1" si="7"/>
        <v>-0.12910098676429227</v>
      </c>
      <c r="G27" s="22">
        <f t="shared" si="8"/>
        <v>-0.18066386215574132</v>
      </c>
      <c r="H27" s="25">
        <f t="shared" ca="1" si="9"/>
        <v>0.28746019956648455</v>
      </c>
      <c r="I27" s="25">
        <f t="shared" si="10"/>
        <v>-0.18066386215574132</v>
      </c>
      <c r="J27" s="10">
        <f t="shared" ca="1" si="27"/>
        <v>0.84363001454251052</v>
      </c>
      <c r="K27" s="10">
        <f t="shared" si="28"/>
        <v>0.80410982822879129</v>
      </c>
      <c r="L27" s="10">
        <f t="shared" ca="1" si="13"/>
        <v>0.63846881993482352</v>
      </c>
      <c r="M27" s="10">
        <f t="shared" si="14"/>
        <v>0.54329798245396832</v>
      </c>
      <c r="N27">
        <v>26</v>
      </c>
      <c r="O27" s="1">
        <f t="shared" si="17"/>
        <v>112.61538461538461</v>
      </c>
      <c r="Q27" s="8" t="str">
        <f t="shared" si="2"/>
        <v>S26</v>
      </c>
      <c r="R27" s="8" t="str">
        <f t="shared" si="3"/>
        <v>test</v>
      </c>
      <c r="S27" s="16">
        <f t="shared" si="15"/>
        <v>4.5670201754603168</v>
      </c>
      <c r="T27" s="5">
        <f t="shared" ca="1" si="16"/>
        <v>4.5555946848842854</v>
      </c>
      <c r="U27" s="5">
        <f t="shared" si="18"/>
        <v>4.5670201754603195</v>
      </c>
      <c r="V27" s="5">
        <f t="shared" ca="1" si="19"/>
        <v>8.7089901323570764</v>
      </c>
      <c r="W27" s="5">
        <f t="shared" si="20"/>
        <v>8.1933613784425869</v>
      </c>
      <c r="X27" s="5">
        <f t="shared" ca="1" si="21"/>
        <v>12.874601995664845</v>
      </c>
      <c r="Y27" s="5">
        <f t="shared" si="22"/>
        <v>8.1933613784425869</v>
      </c>
      <c r="Z27" s="5">
        <f t="shared" ca="1" si="23"/>
        <v>18.436300145425108</v>
      </c>
      <c r="AA27" s="5">
        <f t="shared" si="24"/>
        <v>18.041098282287912</v>
      </c>
      <c r="AB27" s="5">
        <f t="shared" ca="1" si="25"/>
        <v>16.384688199348236</v>
      </c>
      <c r="AC27" s="5">
        <f t="shared" si="26"/>
        <v>15.432979824539682</v>
      </c>
    </row>
    <row r="28" spans="1:29" x14ac:dyDescent="0.2">
      <c r="A28" t="s">
        <v>28</v>
      </c>
      <c r="B28" t="s">
        <v>1</v>
      </c>
      <c r="C28" s="3">
        <f t="shared" si="1"/>
        <v>-0.40337799374203731</v>
      </c>
      <c r="D28" s="9">
        <f t="shared" ca="1" si="5"/>
        <v>-0.37875627617319702</v>
      </c>
      <c r="E28" s="9">
        <f t="shared" si="6"/>
        <v>-0.40337799374203726</v>
      </c>
      <c r="F28" s="22">
        <f t="shared" ca="1" si="7"/>
        <v>-6.5562934061690628E-2</v>
      </c>
      <c r="G28" s="22">
        <f t="shared" si="8"/>
        <v>-2.2504535186033077E-2</v>
      </c>
      <c r="H28" s="25">
        <f t="shared" ca="1" si="9"/>
        <v>0.30210099207361052</v>
      </c>
      <c r="I28" s="25">
        <f t="shared" si="10"/>
        <v>-2.2504535186033077E-2</v>
      </c>
      <c r="J28" s="10">
        <f t="shared" ca="1" si="27"/>
        <v>0.65101480230215547</v>
      </c>
      <c r="K28" s="10">
        <f t="shared" si="28"/>
        <v>0.69973151477579865</v>
      </c>
      <c r="L28" s="10">
        <f t="shared" ca="1" si="13"/>
        <v>0.34539194151461883</v>
      </c>
      <c r="M28" s="10">
        <f t="shared" si="14"/>
        <v>0.40337799374203731</v>
      </c>
      <c r="N28">
        <v>27</v>
      </c>
      <c r="O28" s="1">
        <f t="shared" si="17"/>
        <v>117.11538461538461</v>
      </c>
      <c r="Q28" s="8" t="str">
        <f t="shared" si="2"/>
        <v>S27</v>
      </c>
      <c r="R28" s="8" t="str">
        <f t="shared" si="3"/>
        <v>test</v>
      </c>
      <c r="S28" s="16">
        <f t="shared" si="15"/>
        <v>5.9662200625796267</v>
      </c>
      <c r="T28" s="5">
        <f t="shared" ca="1" si="16"/>
        <v>6.2124372382680297</v>
      </c>
      <c r="U28" s="5">
        <f t="shared" si="18"/>
        <v>5.9662200625796276</v>
      </c>
      <c r="V28" s="5">
        <f t="shared" ca="1" si="19"/>
        <v>9.3443706593830935</v>
      </c>
      <c r="W28" s="5">
        <f t="shared" si="20"/>
        <v>9.7749546481396692</v>
      </c>
      <c r="X28" s="5">
        <f t="shared" ca="1" si="21"/>
        <v>13.021009920736105</v>
      </c>
      <c r="Y28" s="5">
        <f t="shared" si="22"/>
        <v>9.7749546481396692</v>
      </c>
      <c r="Z28" s="5">
        <f t="shared" ca="1" si="23"/>
        <v>16.510148023021554</v>
      </c>
      <c r="AA28" s="5">
        <f t="shared" si="24"/>
        <v>16.997315147757988</v>
      </c>
      <c r="AB28" s="5">
        <f t="shared" ca="1" si="25"/>
        <v>13.453919415146188</v>
      </c>
      <c r="AC28" s="5">
        <f t="shared" si="26"/>
        <v>14.033779937420373</v>
      </c>
    </row>
    <row r="29" spans="1:29" x14ac:dyDescent="0.2">
      <c r="A29" t="s">
        <v>29</v>
      </c>
      <c r="B29" t="s">
        <v>1</v>
      </c>
      <c r="C29" s="3">
        <f t="shared" si="1"/>
        <v>-0.25326187096199737</v>
      </c>
      <c r="D29" s="9">
        <f t="shared" ca="1" si="5"/>
        <v>-0.33444310482977535</v>
      </c>
      <c r="E29" s="9">
        <f t="shared" si="6"/>
        <v>-0.25326187096199732</v>
      </c>
      <c r="F29" s="22">
        <f t="shared" ca="1" si="7"/>
        <v>7.0145704869915351E-2</v>
      </c>
      <c r="G29" s="22">
        <f t="shared" si="8"/>
        <v>0.13622363604750998</v>
      </c>
      <c r="H29" s="25">
        <f t="shared" ca="1" si="9"/>
        <v>0.49180509440984221</v>
      </c>
      <c r="I29" s="25">
        <f t="shared" si="10"/>
        <v>0.13622363604750998</v>
      </c>
      <c r="J29" s="10">
        <f t="shared" ca="1" si="27"/>
        <v>0.51020434668805792</v>
      </c>
      <c r="K29" s="10">
        <f t="shared" si="28"/>
        <v>0.57766617712461044</v>
      </c>
      <c r="L29" s="10">
        <f t="shared" ca="1" si="13"/>
        <v>0.31098173199255896</v>
      </c>
      <c r="M29" s="10">
        <f t="shared" si="14"/>
        <v>0.25326187096199737</v>
      </c>
      <c r="N29">
        <v>28</v>
      </c>
      <c r="O29" s="1">
        <f t="shared" si="17"/>
        <v>121.61538461538461</v>
      </c>
      <c r="Q29" s="8" t="str">
        <f t="shared" si="2"/>
        <v>S28</v>
      </c>
      <c r="R29" s="8" t="str">
        <f t="shared" si="3"/>
        <v>test</v>
      </c>
      <c r="S29" s="16">
        <f t="shared" si="15"/>
        <v>7.4673812903800263</v>
      </c>
      <c r="T29" s="5">
        <f t="shared" ca="1" si="16"/>
        <v>6.6555689517022465</v>
      </c>
      <c r="U29" s="5">
        <f t="shared" si="18"/>
        <v>7.4673812903800272</v>
      </c>
      <c r="V29" s="5">
        <f t="shared" ca="1" si="19"/>
        <v>10.701457048699153</v>
      </c>
      <c r="W29" s="5">
        <f t="shared" si="20"/>
        <v>11.3622363604751</v>
      </c>
      <c r="X29" s="5">
        <f t="shared" ca="1" si="21"/>
        <v>14.918050944098422</v>
      </c>
      <c r="Y29" s="5">
        <f t="shared" si="22"/>
        <v>11.3622363604751</v>
      </c>
      <c r="Z29" s="5">
        <f t="shared" ca="1" si="23"/>
        <v>15.102043466880579</v>
      </c>
      <c r="AA29" s="5">
        <f t="shared" si="24"/>
        <v>15.776661771246104</v>
      </c>
      <c r="AB29" s="5">
        <f t="shared" ca="1" si="25"/>
        <v>13.10981731992559</v>
      </c>
      <c r="AC29" s="5">
        <f t="shared" si="26"/>
        <v>12.532618709619975</v>
      </c>
    </row>
    <row r="30" spans="1:29" x14ac:dyDescent="0.2">
      <c r="A30" t="s">
        <v>30</v>
      </c>
      <c r="B30" t="s">
        <v>1</v>
      </c>
      <c r="C30" s="3">
        <f t="shared" si="1"/>
        <v>-9.674408019131249E-2</v>
      </c>
      <c r="D30" s="9">
        <f t="shared" ca="1" si="5"/>
        <v>-5.5430291971110011E-2</v>
      </c>
      <c r="E30" s="9">
        <f t="shared" si="6"/>
        <v>-9.6744080191312462E-2</v>
      </c>
      <c r="F30" s="22">
        <f t="shared" ca="1" si="7"/>
        <v>0.3804592946121651</v>
      </c>
      <c r="G30" s="22">
        <f t="shared" si="8"/>
        <v>0.29150849981774707</v>
      </c>
      <c r="H30" s="25">
        <f t="shared" ca="1" si="9"/>
        <v>0.56857529176405786</v>
      </c>
      <c r="I30" s="25">
        <f t="shared" si="10"/>
        <v>0.29150849981774707</v>
      </c>
      <c r="J30" s="10">
        <f t="shared" ca="1" si="27"/>
        <v>0.51457143764840008</v>
      </c>
      <c r="K30" s="10">
        <f t="shared" si="28"/>
        <v>0.44099924523687306</v>
      </c>
      <c r="L30" s="10">
        <f t="shared" ca="1" si="13"/>
        <v>0.1357064612466983</v>
      </c>
      <c r="M30" s="10">
        <f t="shared" si="14"/>
        <v>9.674408019131249E-2</v>
      </c>
      <c r="N30">
        <v>29</v>
      </c>
      <c r="O30" s="1">
        <f t="shared" si="17"/>
        <v>126.11538461538461</v>
      </c>
      <c r="Q30" s="8" t="str">
        <f t="shared" si="2"/>
        <v>S29</v>
      </c>
      <c r="R30" s="8" t="str">
        <f t="shared" si="3"/>
        <v>test</v>
      </c>
      <c r="S30" s="16">
        <f t="shared" si="15"/>
        <v>9.0325591980868758</v>
      </c>
      <c r="T30" s="5">
        <f t="shared" ca="1" si="16"/>
        <v>9.4456970802889</v>
      </c>
      <c r="U30" s="5">
        <f t="shared" si="18"/>
        <v>9.0325591980868758</v>
      </c>
      <c r="V30" s="5">
        <f t="shared" ca="1" si="19"/>
        <v>13.804592946121652</v>
      </c>
      <c r="W30" s="5">
        <f t="shared" si="20"/>
        <v>12.91508499817747</v>
      </c>
      <c r="X30" s="5">
        <f t="shared" ca="1" si="21"/>
        <v>15.685752917640578</v>
      </c>
      <c r="Y30" s="5">
        <f t="shared" si="22"/>
        <v>12.91508499817747</v>
      </c>
      <c r="Z30" s="5">
        <f t="shared" ca="1" si="23"/>
        <v>15.145714376484001</v>
      </c>
      <c r="AA30" s="5">
        <f t="shared" si="24"/>
        <v>14.40999245236873</v>
      </c>
      <c r="AB30" s="5">
        <f t="shared" ca="1" si="25"/>
        <v>11.357064612466983</v>
      </c>
      <c r="AC30" s="5">
        <f t="shared" si="26"/>
        <v>10.967440801913124</v>
      </c>
    </row>
    <row r="31" spans="1:29" x14ac:dyDescent="0.2">
      <c r="A31" t="s">
        <v>31</v>
      </c>
      <c r="B31" t="s">
        <v>1</v>
      </c>
      <c r="C31" s="3">
        <f t="shared" si="1"/>
        <v>6.2219098347741773E-2</v>
      </c>
      <c r="D31" s="9">
        <f t="shared" ca="1" si="5"/>
        <v>7.3197543733919566E-3</v>
      </c>
      <c r="E31" s="9">
        <f t="shared" si="6"/>
        <v>6.2219098347741794E-2</v>
      </c>
      <c r="F31" s="22">
        <f t="shared" ca="1" si="7"/>
        <v>0.51610008420210762</v>
      </c>
      <c r="G31" s="22">
        <f t="shared" si="8"/>
        <v>0.43942494044084496</v>
      </c>
      <c r="H31" s="25">
        <f t="shared" ca="1" si="9"/>
        <v>0.77788261344350218</v>
      </c>
      <c r="I31" s="25">
        <f t="shared" si="10"/>
        <v>0.43942494044084496</v>
      </c>
      <c r="J31" s="10">
        <f t="shared" ca="1" si="27"/>
        <v>0.32607045792859357</v>
      </c>
      <c r="K31" s="10">
        <f t="shared" si="28"/>
        <v>0.29318523170827265</v>
      </c>
      <c r="L31" s="10">
        <f t="shared" ca="1" si="13"/>
        <v>8.8978391231130938E-3</v>
      </c>
      <c r="M31" s="10">
        <f t="shared" si="14"/>
        <v>-6.2219098347741773E-2</v>
      </c>
      <c r="N31">
        <v>30</v>
      </c>
      <c r="O31" s="1">
        <f t="shared" si="17"/>
        <v>130.61538461538461</v>
      </c>
      <c r="Q31" s="8" t="str">
        <f t="shared" si="2"/>
        <v>S30</v>
      </c>
      <c r="R31" s="8" t="str">
        <f t="shared" si="3"/>
        <v>test</v>
      </c>
      <c r="S31" s="16">
        <f t="shared" si="15"/>
        <v>10.622190983477418</v>
      </c>
      <c r="T31" s="5">
        <f t="shared" ca="1" si="16"/>
        <v>10.073197543733919</v>
      </c>
      <c r="U31" s="5">
        <f t="shared" si="18"/>
        <v>10.622190983477418</v>
      </c>
      <c r="V31" s="5">
        <f t="shared" ca="1" si="19"/>
        <v>15.161000842021076</v>
      </c>
      <c r="W31" s="5">
        <f t="shared" si="20"/>
        <v>14.394249404408448</v>
      </c>
      <c r="X31" s="5">
        <f t="shared" ca="1" si="21"/>
        <v>17.778826134435022</v>
      </c>
      <c r="Y31" s="5">
        <f t="shared" si="22"/>
        <v>14.394249404408448</v>
      </c>
      <c r="Z31" s="5">
        <f t="shared" ca="1" si="23"/>
        <v>13.260704579285935</v>
      </c>
      <c r="AA31" s="5">
        <f t="shared" si="24"/>
        <v>12.931852317082726</v>
      </c>
      <c r="AB31" s="5">
        <f t="shared" ca="1" si="25"/>
        <v>10.08897839123113</v>
      </c>
      <c r="AC31" s="5">
        <f t="shared" si="26"/>
        <v>9.3778090165225816</v>
      </c>
    </row>
    <row r="32" spans="1:29" x14ac:dyDescent="0.2">
      <c r="A32" t="s">
        <v>32</v>
      </c>
      <c r="B32" t="s">
        <v>1</v>
      </c>
      <c r="C32" s="3">
        <f t="shared" si="1"/>
        <v>0.21960957267835543</v>
      </c>
      <c r="D32" s="9">
        <f t="shared" ca="1" si="5"/>
        <v>0.14513980843295277</v>
      </c>
      <c r="E32" s="9">
        <f t="shared" si="6"/>
        <v>0.21960957267835546</v>
      </c>
      <c r="F32" s="22">
        <f t="shared" ca="1" si="7"/>
        <v>0.5135201853356004</v>
      </c>
      <c r="G32" s="22">
        <f t="shared" si="8"/>
        <v>0.5762340929244939</v>
      </c>
      <c r="H32" s="25">
        <f t="shared" ca="1" si="9"/>
        <v>0.8068204050675255</v>
      </c>
      <c r="I32" s="25">
        <f t="shared" si="10"/>
        <v>0.5762340929244939</v>
      </c>
      <c r="J32" s="10">
        <f t="shared" ca="1" si="27"/>
        <v>0.17876256119165432</v>
      </c>
      <c r="K32" s="10">
        <f t="shared" si="28"/>
        <v>0.13796041249452393</v>
      </c>
      <c r="L32" s="10">
        <f t="shared" ca="1" si="13"/>
        <v>-0.27756848021929115</v>
      </c>
      <c r="M32" s="10">
        <f t="shared" si="14"/>
        <v>-0.21960957267835543</v>
      </c>
      <c r="N32">
        <v>31</v>
      </c>
      <c r="O32" s="1">
        <f t="shared" si="17"/>
        <v>135.11538461538461</v>
      </c>
      <c r="Q32" s="8" t="str">
        <f t="shared" si="2"/>
        <v>S31</v>
      </c>
      <c r="R32" s="8" t="str">
        <f t="shared" si="3"/>
        <v>test</v>
      </c>
      <c r="S32" s="16">
        <f t="shared" si="15"/>
        <v>12.196095726783554</v>
      </c>
      <c r="T32" s="5">
        <f t="shared" ca="1" si="16"/>
        <v>11.451398084329528</v>
      </c>
      <c r="U32" s="5">
        <f t="shared" si="18"/>
        <v>12.196095726783554</v>
      </c>
      <c r="V32" s="5">
        <f t="shared" ca="1" si="19"/>
        <v>15.135201853356005</v>
      </c>
      <c r="W32" s="5">
        <f t="shared" si="20"/>
        <v>15.762340929244939</v>
      </c>
      <c r="X32" s="5">
        <f t="shared" ca="1" si="21"/>
        <v>18.068204050675256</v>
      </c>
      <c r="Y32" s="5">
        <f t="shared" si="22"/>
        <v>15.762340929244939</v>
      </c>
      <c r="Z32" s="5">
        <f t="shared" ca="1" si="23"/>
        <v>11.787625611916543</v>
      </c>
      <c r="AA32" s="5">
        <f t="shared" si="24"/>
        <v>11.379604124945239</v>
      </c>
      <c r="AB32" s="5">
        <f t="shared" ca="1" si="25"/>
        <v>7.2243151978070888</v>
      </c>
      <c r="AC32" s="5">
        <f t="shared" si="26"/>
        <v>7.8039042732164461</v>
      </c>
    </row>
    <row r="33" spans="1:29" x14ac:dyDescent="0.2">
      <c r="A33" t="s">
        <v>33</v>
      </c>
      <c r="B33" t="s">
        <v>1</v>
      </c>
      <c r="C33" s="3">
        <f t="shared" si="1"/>
        <v>0.3714490038672843</v>
      </c>
      <c r="D33" s="9">
        <f t="shared" ca="1" si="5"/>
        <v>0.40227866296263598</v>
      </c>
      <c r="E33" s="9">
        <f t="shared" si="6"/>
        <v>0.37144900386728436</v>
      </c>
      <c r="F33" s="22">
        <f t="shared" ca="1" si="7"/>
        <v>0.69459012062707548</v>
      </c>
      <c r="G33" s="22">
        <f t="shared" si="8"/>
        <v>0.6984778497811559</v>
      </c>
      <c r="H33" s="25">
        <f t="shared" ca="1" si="9"/>
        <v>0.92250174951646191</v>
      </c>
      <c r="I33" s="25">
        <f t="shared" si="10"/>
        <v>0.6984778497811559</v>
      </c>
      <c r="J33" s="10">
        <f t="shared" ca="1" si="27"/>
        <v>-9.2400162685346204E-2</v>
      </c>
      <c r="K33" s="10">
        <f t="shared" si="28"/>
        <v>-2.0751614459132581E-2</v>
      </c>
      <c r="L33" s="10">
        <f t="shared" ca="1" si="13"/>
        <v>-0.31408254412066494</v>
      </c>
      <c r="M33" s="10">
        <f t="shared" si="14"/>
        <v>-0.3714490038672843</v>
      </c>
      <c r="N33">
        <v>32</v>
      </c>
      <c r="O33" s="1">
        <f t="shared" si="17"/>
        <v>139.61538461538461</v>
      </c>
      <c r="Q33" s="8" t="str">
        <f t="shared" si="2"/>
        <v>S32</v>
      </c>
      <c r="R33" s="8" t="str">
        <f t="shared" si="3"/>
        <v>test</v>
      </c>
      <c r="S33" s="16">
        <f t="shared" si="15"/>
        <v>13.714490038672842</v>
      </c>
      <c r="T33" s="5">
        <f t="shared" ca="1" si="16"/>
        <v>14.02278662962636</v>
      </c>
      <c r="U33" s="5">
        <f t="shared" si="18"/>
        <v>13.714490038672844</v>
      </c>
      <c r="V33" s="5">
        <f t="shared" ca="1" si="19"/>
        <v>16.945901206270754</v>
      </c>
      <c r="W33" s="5">
        <f t="shared" si="20"/>
        <v>16.984778497811561</v>
      </c>
      <c r="X33" s="5">
        <f t="shared" ca="1" si="21"/>
        <v>19.225017495164622</v>
      </c>
      <c r="Y33" s="5">
        <f t="shared" si="22"/>
        <v>16.984778497811561</v>
      </c>
      <c r="Z33" s="5">
        <f t="shared" ca="1" si="23"/>
        <v>9.0759983731465379</v>
      </c>
      <c r="AA33" s="5">
        <f t="shared" si="24"/>
        <v>9.7924838554086744</v>
      </c>
      <c r="AB33" s="5">
        <f t="shared" ca="1" si="25"/>
        <v>6.8591745587933506</v>
      </c>
      <c r="AC33" s="5">
        <f t="shared" si="26"/>
        <v>6.2855099613271568</v>
      </c>
    </row>
    <row r="34" spans="1:29" x14ac:dyDescent="0.2">
      <c r="A34" t="s">
        <v>34</v>
      </c>
      <c r="B34" t="s">
        <v>1</v>
      </c>
      <c r="C34" s="3">
        <f t="shared" si="1"/>
        <v>0.51389936599034169</v>
      </c>
      <c r="D34" s="9">
        <f t="shared" ca="1" si="5"/>
        <v>0.5745003154923739</v>
      </c>
      <c r="E34" s="9">
        <f t="shared" si="6"/>
        <v>0.51389936599034169</v>
      </c>
      <c r="F34" s="22">
        <f t="shared" ca="1" si="7"/>
        <v>0.86229988568670501</v>
      </c>
      <c r="G34" s="22">
        <f t="shared" si="8"/>
        <v>0.80306627116969664</v>
      </c>
      <c r="H34" s="25">
        <f t="shared" ca="1" si="9"/>
        <v>0.97820183074502964</v>
      </c>
      <c r="I34" s="25">
        <f t="shared" si="10"/>
        <v>0.80306627116969664</v>
      </c>
      <c r="J34" s="10">
        <f t="shared" ca="1" si="27"/>
        <v>-0.25523103438267031</v>
      </c>
      <c r="K34" s="10">
        <f t="shared" si="28"/>
        <v>-0.17893910550245795</v>
      </c>
      <c r="L34" s="10">
        <f t="shared" ca="1" si="13"/>
        <v>-0.44484170907515819</v>
      </c>
      <c r="M34" s="10">
        <f t="shared" si="14"/>
        <v>-0.51389936599034169</v>
      </c>
      <c r="N34">
        <v>33</v>
      </c>
      <c r="O34" s="1">
        <f t="shared" si="17"/>
        <v>144.11538461538461</v>
      </c>
      <c r="Q34" s="8" t="str">
        <f t="shared" si="2"/>
        <v>S33</v>
      </c>
      <c r="R34" s="8" t="str">
        <f t="shared" si="3"/>
        <v>test</v>
      </c>
      <c r="S34" s="16">
        <f t="shared" si="15"/>
        <v>15.138993659903416</v>
      </c>
      <c r="T34" s="5">
        <f t="shared" ca="1" si="16"/>
        <v>15.74500315492374</v>
      </c>
      <c r="U34" s="5">
        <f t="shared" si="18"/>
        <v>15.138993659903416</v>
      </c>
      <c r="V34" s="5">
        <f t="shared" ca="1" si="19"/>
        <v>18.622998856867049</v>
      </c>
      <c r="W34" s="5">
        <f t="shared" si="20"/>
        <v>18.030662711696966</v>
      </c>
      <c r="X34" s="5">
        <f t="shared" ca="1" si="21"/>
        <v>19.782018307450297</v>
      </c>
      <c r="Y34" s="5">
        <f t="shared" si="22"/>
        <v>18.030662711696966</v>
      </c>
      <c r="Z34" s="5">
        <f t="shared" ca="1" si="23"/>
        <v>7.4476896561732975</v>
      </c>
      <c r="AA34" s="5">
        <f t="shared" si="24"/>
        <v>8.2106089449754212</v>
      </c>
      <c r="AB34" s="5">
        <f t="shared" ca="1" si="25"/>
        <v>5.5515829092484186</v>
      </c>
      <c r="AC34" s="5">
        <f t="shared" si="26"/>
        <v>4.8610063400965835</v>
      </c>
    </row>
    <row r="35" spans="1:29" x14ac:dyDescent="0.2">
      <c r="A35" t="s">
        <v>35</v>
      </c>
      <c r="B35" t="s">
        <v>1</v>
      </c>
      <c r="C35" s="3">
        <f t="shared" si="1"/>
        <v>0.64335995942387414</v>
      </c>
      <c r="D35" s="9">
        <f t="shared" ca="1" si="5"/>
        <v>0.63761485755457414</v>
      </c>
      <c r="E35" s="9">
        <f t="shared" si="6"/>
        <v>0.64335995942387425</v>
      </c>
      <c r="F35" s="22">
        <f t="shared" ca="1" si="7"/>
        <v>0.84484587456670357</v>
      </c>
      <c r="G35" s="22">
        <f t="shared" si="8"/>
        <v>0.88735568891041094</v>
      </c>
      <c r="H35" s="25">
        <f t="shared" ca="1" si="9"/>
        <v>0.99033990784546777</v>
      </c>
      <c r="I35" s="25">
        <f t="shared" si="10"/>
        <v>0.88735568891041094</v>
      </c>
      <c r="J35" s="10">
        <f t="shared" ca="1" si="27"/>
        <v>-0.29679089316125529</v>
      </c>
      <c r="K35" s="10">
        <f t="shared" si="28"/>
        <v>-0.3326035756124765</v>
      </c>
      <c r="L35" s="10">
        <f t="shared" ca="1" si="13"/>
        <v>-0.719520818264901</v>
      </c>
      <c r="M35" s="10">
        <f t="shared" si="14"/>
        <v>-0.64335995942387414</v>
      </c>
      <c r="N35">
        <v>34</v>
      </c>
      <c r="O35" s="1">
        <f t="shared" si="17"/>
        <v>148.61538461538461</v>
      </c>
      <c r="Q35" s="8" t="str">
        <f t="shared" si="2"/>
        <v>S34</v>
      </c>
      <c r="R35" s="8" t="str">
        <f t="shared" si="3"/>
        <v>test</v>
      </c>
      <c r="S35" s="16">
        <f t="shared" si="15"/>
        <v>16.433599594238743</v>
      </c>
      <c r="T35" s="5">
        <f t="shared" ca="1" si="16"/>
        <v>16.376148575545741</v>
      </c>
      <c r="U35" s="5">
        <f t="shared" si="18"/>
        <v>16.433599594238743</v>
      </c>
      <c r="V35" s="5">
        <f t="shared" ca="1" si="19"/>
        <v>18.448458745667036</v>
      </c>
      <c r="W35" s="5">
        <f t="shared" si="20"/>
        <v>18.873556889104108</v>
      </c>
      <c r="X35" s="5">
        <f t="shared" ca="1" si="21"/>
        <v>19.903399078454676</v>
      </c>
      <c r="Y35" s="5">
        <f t="shared" si="22"/>
        <v>18.873556889104108</v>
      </c>
      <c r="Z35" s="5">
        <f t="shared" ca="1" si="23"/>
        <v>7.0320910683874471</v>
      </c>
      <c r="AA35" s="5">
        <f t="shared" si="24"/>
        <v>6.6739642438752345</v>
      </c>
      <c r="AB35" s="5">
        <f t="shared" ca="1" si="25"/>
        <v>2.8047918173509903</v>
      </c>
      <c r="AC35" s="5">
        <f t="shared" si="26"/>
        <v>3.5664004057612591</v>
      </c>
    </row>
    <row r="36" spans="1:29" x14ac:dyDescent="0.2">
      <c r="A36" t="s">
        <v>36</v>
      </c>
      <c r="B36" t="s">
        <v>1</v>
      </c>
      <c r="C36" s="3">
        <f t="shared" si="1"/>
        <v>0.75655842526961858</v>
      </c>
      <c r="D36" s="9">
        <f t="shared" ca="1" si="5"/>
        <v>0.77566320425838053</v>
      </c>
      <c r="E36" s="9">
        <f t="shared" si="6"/>
        <v>0.75655842526961858</v>
      </c>
      <c r="F36" s="22">
        <f t="shared" ca="1" si="7"/>
        <v>0.94829453402894248</v>
      </c>
      <c r="G36" s="22">
        <f t="shared" si="8"/>
        <v>0.94921553014820947</v>
      </c>
      <c r="H36" s="25">
        <f t="shared" ca="1" si="9"/>
        <v>0.99152850683662785</v>
      </c>
      <c r="I36" s="25">
        <f t="shared" si="10"/>
        <v>0.94921553014820947</v>
      </c>
      <c r="J36" s="10">
        <f t="shared" ca="1" si="27"/>
        <v>-0.53099494559439553</v>
      </c>
      <c r="K36" s="10">
        <f t="shared" si="28"/>
        <v>-0.4778608675891089</v>
      </c>
      <c r="L36" s="10">
        <f t="shared" ca="1" si="13"/>
        <v>-0.7760701521156963</v>
      </c>
      <c r="M36" s="10">
        <f t="shared" si="14"/>
        <v>-0.75655842526961858</v>
      </c>
      <c r="N36">
        <v>35</v>
      </c>
      <c r="O36" s="1">
        <f t="shared" si="17"/>
        <v>153.11538461538461</v>
      </c>
      <c r="Q36" s="8" t="str">
        <f t="shared" si="2"/>
        <v>S35</v>
      </c>
      <c r="R36" s="8" t="str">
        <f t="shared" si="3"/>
        <v>test</v>
      </c>
      <c r="S36" s="16">
        <f t="shared" si="15"/>
        <v>17.565584252696187</v>
      </c>
      <c r="T36" s="5">
        <f t="shared" ca="1" si="16"/>
        <v>17.756632042583806</v>
      </c>
      <c r="U36" s="5">
        <f t="shared" si="18"/>
        <v>17.565584252696187</v>
      </c>
      <c r="V36" s="5">
        <f t="shared" ca="1" si="19"/>
        <v>19.482945340289426</v>
      </c>
      <c r="W36" s="5">
        <f t="shared" si="20"/>
        <v>19.492155301482093</v>
      </c>
      <c r="X36" s="5">
        <f t="shared" ca="1" si="21"/>
        <v>19.915285068366281</v>
      </c>
      <c r="Y36" s="5">
        <f t="shared" si="22"/>
        <v>19.492155301482093</v>
      </c>
      <c r="Z36" s="5">
        <f t="shared" ca="1" si="23"/>
        <v>4.6900505440560449</v>
      </c>
      <c r="AA36" s="5">
        <f t="shared" si="24"/>
        <v>5.2213913241089109</v>
      </c>
      <c r="AB36" s="5">
        <f t="shared" ca="1" si="25"/>
        <v>2.239298478843037</v>
      </c>
      <c r="AC36" s="5">
        <f t="shared" si="26"/>
        <v>2.4344157473038139</v>
      </c>
    </row>
    <row r="37" spans="1:29" x14ac:dyDescent="0.2">
      <c r="A37" t="s">
        <v>37</v>
      </c>
      <c r="B37" t="s">
        <v>1</v>
      </c>
      <c r="C37" s="3">
        <f t="shared" si="1"/>
        <v>0.85063346035295184</v>
      </c>
      <c r="D37" s="9">
        <f t="shared" ca="1" si="5"/>
        <v>0.83955360698217441</v>
      </c>
      <c r="E37" s="9">
        <f t="shared" si="6"/>
        <v>0.85063346035295184</v>
      </c>
      <c r="F37" s="22">
        <f t="shared" ca="1" si="7"/>
        <v>0.96309382747110361</v>
      </c>
      <c r="G37" s="22">
        <f t="shared" si="8"/>
        <v>0.98708217157077083</v>
      </c>
      <c r="H37" s="25">
        <f t="shared" ca="1" si="9"/>
        <v>0.98492536033755584</v>
      </c>
      <c r="I37" s="25">
        <f t="shared" si="10"/>
        <v>0.98708217157077083</v>
      </c>
      <c r="J37" s="10">
        <f t="shared" ca="1" si="27"/>
        <v>-0.67851396341703796</v>
      </c>
      <c r="K37" s="10">
        <f t="shared" si="28"/>
        <v>-0.61103933140101652</v>
      </c>
      <c r="L37" s="10">
        <f t="shared" ca="1" si="13"/>
        <v>-0.89571951845092024</v>
      </c>
      <c r="M37" s="10">
        <f t="shared" si="14"/>
        <v>-0.85063346035295184</v>
      </c>
      <c r="N37">
        <v>36</v>
      </c>
      <c r="O37" s="1">
        <f t="shared" si="17"/>
        <v>157.61538461538461</v>
      </c>
      <c r="Q37" s="8" t="str">
        <f t="shared" si="2"/>
        <v>S36</v>
      </c>
      <c r="R37" s="8" t="str">
        <f t="shared" si="3"/>
        <v>test</v>
      </c>
      <c r="S37" s="16">
        <f t="shared" si="15"/>
        <v>18.506334603529517</v>
      </c>
      <c r="T37" s="5">
        <f t="shared" ca="1" si="16"/>
        <v>18.395536069821745</v>
      </c>
      <c r="U37" s="5">
        <f t="shared" si="18"/>
        <v>18.506334603529517</v>
      </c>
      <c r="V37" s="5">
        <f t="shared" ca="1" si="19"/>
        <v>19.630938274711035</v>
      </c>
      <c r="W37" s="5">
        <f t="shared" si="20"/>
        <v>19.870821715707706</v>
      </c>
      <c r="X37" s="5">
        <f t="shared" ca="1" si="21"/>
        <v>19.849253603375558</v>
      </c>
      <c r="Y37" s="5">
        <f t="shared" si="22"/>
        <v>19.870821715707706</v>
      </c>
      <c r="Z37" s="5">
        <f t="shared" ca="1" si="23"/>
        <v>3.2148603658296206</v>
      </c>
      <c r="AA37" s="5">
        <f t="shared" si="24"/>
        <v>3.8896066859898344</v>
      </c>
      <c r="AB37" s="5">
        <f t="shared" ca="1" si="25"/>
        <v>1.042804815490797</v>
      </c>
      <c r="AC37" s="5">
        <f t="shared" si="26"/>
        <v>1.4936653964704814</v>
      </c>
    </row>
    <row r="38" spans="1:29" x14ac:dyDescent="0.2">
      <c r="A38" t="s">
        <v>38</v>
      </c>
      <c r="B38" t="s">
        <v>1</v>
      </c>
      <c r="C38" s="3">
        <f t="shared" si="1"/>
        <v>0.9232071420180693</v>
      </c>
      <c r="D38" s="9">
        <f t="shared" ca="1" si="5"/>
        <v>0.9239488951885142</v>
      </c>
      <c r="E38" s="9">
        <f t="shared" si="6"/>
        <v>0.9232071420180693</v>
      </c>
      <c r="F38" s="22">
        <f t="shared" ca="1" si="7"/>
        <v>0.99400962887892041</v>
      </c>
      <c r="G38" s="22">
        <f t="shared" si="8"/>
        <v>0.99999846291545447</v>
      </c>
      <c r="H38" s="25">
        <f t="shared" ca="1" si="9"/>
        <v>0.89869644776356594</v>
      </c>
      <c r="I38" s="25">
        <f t="shared" si="10"/>
        <v>0.99999846291545447</v>
      </c>
      <c r="J38" s="10">
        <f t="shared" ca="1" si="27"/>
        <v>-0.72960475683165327</v>
      </c>
      <c r="K38" s="10">
        <f t="shared" si="28"/>
        <v>-0.72877263201486298</v>
      </c>
      <c r="L38" s="10">
        <f t="shared" ca="1" si="13"/>
        <v>-0.87765188875744837</v>
      </c>
      <c r="M38" s="10">
        <f t="shared" si="14"/>
        <v>-0.9232071420180693</v>
      </c>
      <c r="N38">
        <v>37</v>
      </c>
      <c r="O38" s="1">
        <f t="shared" si="17"/>
        <v>162.11538461538461</v>
      </c>
      <c r="Q38" s="8" t="str">
        <f t="shared" si="2"/>
        <v>S37</v>
      </c>
      <c r="R38" s="8" t="str">
        <f t="shared" si="3"/>
        <v>test</v>
      </c>
      <c r="S38" s="16">
        <f t="shared" si="15"/>
        <v>19.232071420180695</v>
      </c>
      <c r="T38" s="5">
        <f t="shared" ca="1" si="16"/>
        <v>19.239488951885143</v>
      </c>
      <c r="U38" s="5">
        <f t="shared" si="18"/>
        <v>19.232071420180695</v>
      </c>
      <c r="V38" s="5">
        <f t="shared" ca="1" si="19"/>
        <v>19.940096288789206</v>
      </c>
      <c r="W38" s="5">
        <f t="shared" si="20"/>
        <v>19.999984629154547</v>
      </c>
      <c r="X38" s="5">
        <f t="shared" ca="1" si="21"/>
        <v>18.986964477635659</v>
      </c>
      <c r="Y38" s="5">
        <f t="shared" si="22"/>
        <v>19.999984629154547</v>
      </c>
      <c r="Z38" s="5">
        <f t="shared" ca="1" si="23"/>
        <v>2.7039524316834669</v>
      </c>
      <c r="AA38" s="5">
        <f t="shared" si="24"/>
        <v>2.7122736798513705</v>
      </c>
      <c r="AB38" s="5">
        <f t="shared" ca="1" si="25"/>
        <v>1.2234811124255156</v>
      </c>
      <c r="AC38" s="5">
        <f t="shared" si="26"/>
        <v>0.76792857981930673</v>
      </c>
    </row>
    <row r="39" spans="1:29" x14ac:dyDescent="0.2">
      <c r="A39" t="s">
        <v>39</v>
      </c>
      <c r="B39" t="s">
        <v>1</v>
      </c>
      <c r="C39" s="3">
        <f t="shared" si="1"/>
        <v>0.97244503457548537</v>
      </c>
      <c r="D39" s="9">
        <f t="shared" ca="1" si="5"/>
        <v>0.97853886528891287</v>
      </c>
      <c r="E39" s="9">
        <f t="shared" si="6"/>
        <v>0.97244503457548537</v>
      </c>
      <c r="F39" s="22">
        <f t="shared" ca="1" si="7"/>
        <v>0.99850661111192929</v>
      </c>
      <c r="G39" s="22">
        <f t="shared" si="8"/>
        <v>0.98763792073433776</v>
      </c>
      <c r="H39" s="25">
        <f t="shared" ca="1" si="9"/>
        <v>0.84293160390922384</v>
      </c>
      <c r="I39" s="25">
        <f t="shared" si="10"/>
        <v>0.98763792073433776</v>
      </c>
      <c r="J39" s="10">
        <f t="shared" ca="1" si="27"/>
        <v>-0.86631304546170684</v>
      </c>
      <c r="K39" s="10">
        <f t="shared" si="28"/>
        <v>-0.82808483981633318</v>
      </c>
      <c r="L39" s="10">
        <f t="shared" ca="1" si="13"/>
        <v>-1.0419690027399886</v>
      </c>
      <c r="M39" s="10">
        <f t="shared" si="14"/>
        <v>-0.97244503457548537</v>
      </c>
      <c r="N39">
        <v>38</v>
      </c>
      <c r="O39" s="1">
        <f t="shared" si="17"/>
        <v>166.61538461538461</v>
      </c>
      <c r="Q39" s="8" t="str">
        <f t="shared" si="2"/>
        <v>S38</v>
      </c>
      <c r="R39" s="8" t="str">
        <f t="shared" si="3"/>
        <v>test</v>
      </c>
      <c r="S39" s="16">
        <f t="shared" si="15"/>
        <v>19.724450345754853</v>
      </c>
      <c r="T39" s="5">
        <f t="shared" ca="1" si="16"/>
        <v>19.785388652889129</v>
      </c>
      <c r="U39" s="5">
        <f t="shared" si="18"/>
        <v>19.724450345754853</v>
      </c>
      <c r="V39" s="5">
        <f t="shared" ca="1" si="19"/>
        <v>19.985066111119295</v>
      </c>
      <c r="W39" s="5">
        <f t="shared" si="20"/>
        <v>19.876379207343376</v>
      </c>
      <c r="X39" s="5">
        <f t="shared" ca="1" si="21"/>
        <v>18.429316039092239</v>
      </c>
      <c r="Y39" s="5">
        <f t="shared" si="22"/>
        <v>19.876379207343376</v>
      </c>
      <c r="Z39" s="5">
        <f t="shared" ca="1" si="23"/>
        <v>1.3368695453829318</v>
      </c>
      <c r="AA39" s="5">
        <f t="shared" si="24"/>
        <v>1.7191516018366677</v>
      </c>
      <c r="AB39" s="5">
        <f t="shared" ca="1" si="25"/>
        <v>-0.41969002739988603</v>
      </c>
      <c r="AC39" s="5">
        <f t="shared" si="26"/>
        <v>0.27554965424514677</v>
      </c>
    </row>
    <row r="40" spans="1:29" x14ac:dyDescent="0.2">
      <c r="A40" t="s">
        <v>40</v>
      </c>
      <c r="B40" t="s">
        <v>1</v>
      </c>
      <c r="C40" s="3">
        <f t="shared" si="1"/>
        <v>0.9971025580988403</v>
      </c>
      <c r="D40" s="9">
        <f t="shared" ca="1" si="5"/>
        <v>0.98756343732241136</v>
      </c>
      <c r="E40" s="9">
        <f t="shared" si="6"/>
        <v>0.9971025580988403</v>
      </c>
      <c r="F40" s="22">
        <f t="shared" ca="1" si="7"/>
        <v>0.9949688574704536</v>
      </c>
      <c r="G40" s="22">
        <f t="shared" si="8"/>
        <v>0.95031298087466187</v>
      </c>
      <c r="H40" s="25">
        <f t="shared" ca="1" si="9"/>
        <v>0.70081702349983233</v>
      </c>
      <c r="I40" s="25">
        <f t="shared" si="10"/>
        <v>0.95031298087466187</v>
      </c>
      <c r="J40" s="10">
        <f t="shared" ca="1" si="27"/>
        <v>-0.87380637107668646</v>
      </c>
      <c r="K40" s="10">
        <f t="shared" si="28"/>
        <v>-0.9064656528032029</v>
      </c>
      <c r="L40" s="10">
        <f t="shared" ca="1" si="13"/>
        <v>-0.97125981108336268</v>
      </c>
      <c r="M40" s="10">
        <f t="shared" si="14"/>
        <v>-0.9971025580988403</v>
      </c>
      <c r="N40">
        <v>39</v>
      </c>
      <c r="O40" s="1">
        <f t="shared" si="17"/>
        <v>171.11538461538461</v>
      </c>
      <c r="Q40" s="8" t="str">
        <f t="shared" si="2"/>
        <v>S39</v>
      </c>
      <c r="R40" s="8" t="str">
        <f t="shared" si="3"/>
        <v>test</v>
      </c>
      <c r="S40" s="16">
        <f t="shared" si="15"/>
        <v>19.971025580988403</v>
      </c>
      <c r="T40" s="5">
        <f t="shared" ca="1" si="16"/>
        <v>19.875634373224113</v>
      </c>
      <c r="U40" s="5">
        <f t="shared" si="18"/>
        <v>19.971025580988403</v>
      </c>
      <c r="V40" s="5">
        <f t="shared" ca="1" si="19"/>
        <v>19.949688574704538</v>
      </c>
      <c r="W40" s="5">
        <f t="shared" si="20"/>
        <v>19.503129808746621</v>
      </c>
      <c r="X40" s="5">
        <f t="shared" ca="1" si="21"/>
        <v>17.008170234998325</v>
      </c>
      <c r="Y40" s="5">
        <f t="shared" si="22"/>
        <v>19.503129808746621</v>
      </c>
      <c r="Z40" s="5">
        <f t="shared" ca="1" si="23"/>
        <v>1.2619362892331356</v>
      </c>
      <c r="AA40" s="5">
        <f t="shared" si="24"/>
        <v>0.93534347196797185</v>
      </c>
      <c r="AB40" s="5">
        <f t="shared" ca="1" si="25"/>
        <v>0.28740188916637344</v>
      </c>
      <c r="AC40" s="5">
        <f t="shared" si="26"/>
        <v>2.8974419011596808E-2</v>
      </c>
    </row>
    <row r="41" spans="1:29" x14ac:dyDescent="0.2">
      <c r="A41" t="s">
        <v>41</v>
      </c>
      <c r="B41" t="s">
        <v>1</v>
      </c>
      <c r="C41" s="3">
        <f t="shared" si="1"/>
        <v>0.99655644751286465</v>
      </c>
      <c r="D41" s="9">
        <f t="shared" ca="1" si="5"/>
        <v>0.99599623802945214</v>
      </c>
      <c r="E41" s="9">
        <f t="shared" si="6"/>
        <v>0.99655644751286465</v>
      </c>
      <c r="F41" s="22">
        <f t="shared" ca="1" si="7"/>
        <v>0.98729470753905735</v>
      </c>
      <c r="G41" s="22">
        <f t="shared" si="8"/>
        <v>0.95242910862079466</v>
      </c>
      <c r="H41" s="25">
        <f t="shared" ca="1" si="9"/>
        <v>0.775180737489365</v>
      </c>
      <c r="I41" s="25">
        <f t="shared" si="10"/>
        <v>0.95242910862079466</v>
      </c>
      <c r="J41" s="10">
        <f t="shared" ca="1" si="27"/>
        <v>-0.93501892587665869</v>
      </c>
      <c r="K41" s="10">
        <f t="shared" si="28"/>
        <v>-0.96193384916868174</v>
      </c>
      <c r="L41" s="10">
        <f t="shared" ca="1" si="13"/>
        <v>-1.0412423155661097</v>
      </c>
      <c r="M41" s="10">
        <f t="shared" si="14"/>
        <v>-0.99655644751286465</v>
      </c>
      <c r="N41">
        <v>40</v>
      </c>
      <c r="O41" s="1">
        <f t="shared" si="17"/>
        <v>175.61538461538461</v>
      </c>
      <c r="Q41" s="8" t="str">
        <f t="shared" si="2"/>
        <v>S40</v>
      </c>
      <c r="R41" s="8" t="str">
        <f t="shared" si="3"/>
        <v>test</v>
      </c>
      <c r="S41" s="16">
        <f t="shared" si="15"/>
        <v>19.965564475128645</v>
      </c>
      <c r="T41" s="5">
        <f t="shared" ca="1" si="16"/>
        <v>19.95996238029452</v>
      </c>
      <c r="U41" s="5">
        <f t="shared" si="18"/>
        <v>19.965564475128645</v>
      </c>
      <c r="V41" s="5">
        <f t="shared" ca="1" si="19"/>
        <v>19.872947075390574</v>
      </c>
      <c r="W41" s="5">
        <f t="shared" si="20"/>
        <v>19.524291086207946</v>
      </c>
      <c r="X41" s="5">
        <f t="shared" ca="1" si="21"/>
        <v>17.751807374893652</v>
      </c>
      <c r="Y41" s="5">
        <f t="shared" si="22"/>
        <v>19.524291086207946</v>
      </c>
      <c r="Z41" s="5">
        <f t="shared" ca="1" si="23"/>
        <v>0.64981074123341287</v>
      </c>
      <c r="AA41" s="5">
        <f t="shared" si="24"/>
        <v>0.38066150831318168</v>
      </c>
      <c r="AB41" s="5">
        <f t="shared" ca="1" si="25"/>
        <v>-0.41242315566109689</v>
      </c>
      <c r="AC41" s="5">
        <f t="shared" si="26"/>
        <v>3.4435524871353707E-2</v>
      </c>
    </row>
    <row r="42" spans="1:29" x14ac:dyDescent="0.2">
      <c r="D42" s="13">
        <f t="shared" ref="D42:M42" ca="1" si="29">MAX(D$2:D$41)</f>
        <v>0.99599623802945214</v>
      </c>
      <c r="E42" s="13">
        <f t="shared" si="29"/>
        <v>0.9971025580988403</v>
      </c>
      <c r="F42" s="13" t="e">
        <f t="shared" ca="1" si="29"/>
        <v>#NUM!</v>
      </c>
      <c r="G42" s="13">
        <f t="shared" si="29"/>
        <v>0.99999846291545447</v>
      </c>
      <c r="H42" s="13">
        <f t="shared" ca="1" si="29"/>
        <v>0.9995885203346877</v>
      </c>
      <c r="I42" s="13">
        <f t="shared" si="29"/>
        <v>0.99999846291545447</v>
      </c>
      <c r="J42" s="13">
        <f t="shared" ca="1" si="29"/>
        <v>0.99999906984110298</v>
      </c>
      <c r="K42" s="13">
        <f t="shared" si="29"/>
        <v>0.9971025580988403</v>
      </c>
      <c r="L42" s="13">
        <f t="shared" ca="1" si="29"/>
        <v>1.078302936353182</v>
      </c>
      <c r="M42" s="13">
        <f t="shared" si="29"/>
        <v>0.99913874099467903</v>
      </c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2">
      <c r="D43" s="13">
        <f t="shared" ref="D43:M43" ca="1" si="30">MIN(D$2:D$41)</f>
        <v>-0.9950620090557124</v>
      </c>
      <c r="E43" s="13">
        <f t="shared" si="30"/>
        <v>-0.99913874099467903</v>
      </c>
      <c r="F43" s="13" t="e">
        <f t="shared" ca="1" si="30"/>
        <v>#NUM!</v>
      </c>
      <c r="G43" s="13">
        <f t="shared" si="30"/>
        <v>-0.90720465497330516</v>
      </c>
      <c r="H43" s="13">
        <f t="shared" ca="1" si="30"/>
        <v>-0.66263450872661522</v>
      </c>
      <c r="I43" s="13">
        <f t="shared" si="30"/>
        <v>-0.90720465497330516</v>
      </c>
      <c r="J43" s="13">
        <f t="shared" ca="1" si="30"/>
        <v>-0.99563295003497765</v>
      </c>
      <c r="K43" s="13">
        <f t="shared" si="30"/>
        <v>-0.99913874099467903</v>
      </c>
      <c r="L43" s="13">
        <f t="shared" ca="1" si="30"/>
        <v>-1.0419690027399886</v>
      </c>
      <c r="M43" s="13">
        <f t="shared" si="30"/>
        <v>-0.9971025580988403</v>
      </c>
      <c r="S43" s="16" t="s">
        <v>49</v>
      </c>
      <c r="T43" s="5" t="e">
        <f ca="1">CORREL(D2:D41,F2:F41)</f>
        <v>#NUM!</v>
      </c>
      <c r="U43" s="5">
        <f t="shared" ref="U43:AB43" si="31">CORREL(E2:E41,G2:G41)</f>
        <v>0.98391197253664608</v>
      </c>
      <c r="V43" s="5" t="e">
        <f t="shared" ca="1" si="31"/>
        <v>#NUM!</v>
      </c>
      <c r="W43" s="5">
        <f t="shared" si="31"/>
        <v>1</v>
      </c>
      <c r="X43" s="5">
        <f t="shared" ca="1" si="31"/>
        <v>-0.86328953813352483</v>
      </c>
      <c r="Y43" s="5">
        <f t="shared" si="31"/>
        <v>-0.93274213011924256</v>
      </c>
      <c r="Z43" s="5">
        <f t="shared" ca="1" si="31"/>
        <v>0.95668442984562485</v>
      </c>
      <c r="AA43" s="5">
        <f t="shared" si="31"/>
        <v>0.95089711222405116</v>
      </c>
      <c r="AB43" s="5">
        <f t="shared" ca="1" si="31"/>
        <v>-8.1541749339057945E-2</v>
      </c>
      <c r="AC43" s="5"/>
    </row>
  </sheetData>
  <sortState xmlns:xlrd2="http://schemas.microsoft.com/office/spreadsheetml/2017/richdata2" ref="A2:X46">
    <sortCondition descending="1" ref="C2:C46"/>
  </sortState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48"/>
  <sheetViews>
    <sheetView topLeftCell="E1" zoomScaleNormal="100" workbookViewId="0">
      <selection activeCell="F27" sqref="F27"/>
    </sheetView>
  </sheetViews>
  <sheetFormatPr baseColWidth="10" defaultRowHeight="16" x14ac:dyDescent="0.2"/>
  <cols>
    <col min="2" max="2" width="15.1640625" customWidth="1"/>
    <col min="3" max="3" width="12.83203125" bestFit="1" customWidth="1"/>
    <col min="4" max="4" width="12.83203125" style="6" customWidth="1"/>
    <col min="5" max="11" width="12.83203125" customWidth="1"/>
    <col min="12" max="12" width="14.83203125" customWidth="1"/>
    <col min="13" max="13" width="13.6640625" bestFit="1" customWidth="1"/>
  </cols>
  <sheetData>
    <row r="1" spans="3:5" x14ac:dyDescent="0.2">
      <c r="D1" s="4">
        <f>3.14159265358979</f>
        <v>3.14159265358979</v>
      </c>
      <c r="E1" s="6">
        <v>16</v>
      </c>
    </row>
    <row r="4" spans="3:5" x14ac:dyDescent="0.2">
      <c r="D4" s="6" t="s">
        <v>62</v>
      </c>
      <c r="E4" t="s">
        <v>61</v>
      </c>
    </row>
    <row r="5" spans="3:5" x14ac:dyDescent="0.2">
      <c r="C5">
        <v>0</v>
      </c>
      <c r="D5" s="6">
        <v>0</v>
      </c>
      <c r="E5">
        <f>COS($D$1*(180-D5)/180)</f>
        <v>-1</v>
      </c>
    </row>
    <row r="6" spans="3:5" x14ac:dyDescent="0.2">
      <c r="C6">
        <v>0</v>
      </c>
      <c r="D6" s="6">
        <f>D5+E$1</f>
        <v>16</v>
      </c>
      <c r="E6">
        <f>COS($D$1*(180-D6)/180)</f>
        <v>-0.96126169593831812</v>
      </c>
    </row>
    <row r="7" spans="3:5" x14ac:dyDescent="0.2">
      <c r="C7">
        <v>0</v>
      </c>
      <c r="D7" s="6">
        <f>D6+E$1</f>
        <v>32</v>
      </c>
      <c r="E7">
        <f>COS($D$1*(180-D7)/180)</f>
        <v>-0.84804809615642451</v>
      </c>
    </row>
    <row r="8" spans="3:5" x14ac:dyDescent="0.2">
      <c r="C8">
        <v>0</v>
      </c>
      <c r="D8" s="6">
        <f>D7+E$1</f>
        <v>48</v>
      </c>
      <c r="E8">
        <f>COS($D$1*(180-D8)/180)</f>
        <v>-0.66913060635885657</v>
      </c>
    </row>
    <row r="9" spans="3:5" x14ac:dyDescent="0.2">
      <c r="C9">
        <v>0</v>
      </c>
      <c r="D9" s="6">
        <f>D8+E$1</f>
        <v>64</v>
      </c>
      <c r="E9">
        <f>COS($D$1*(180-D9)/180)</f>
        <v>-0.43837114678907552</v>
      </c>
    </row>
    <row r="10" spans="3:5" x14ac:dyDescent="0.2">
      <c r="C10">
        <v>0</v>
      </c>
      <c r="D10" s="6">
        <f>D9+E$1</f>
        <v>80</v>
      </c>
      <c r="E10">
        <f>COS($D$1*(180-D10)/180)</f>
        <v>-0.17364817766692855</v>
      </c>
    </row>
    <row r="11" spans="3:5" x14ac:dyDescent="0.2">
      <c r="C11">
        <v>0</v>
      </c>
      <c r="D11" s="6">
        <f>D10+E$1</f>
        <v>96</v>
      </c>
      <c r="E11">
        <f>COS($D$1*(180-D11)/180)</f>
        <v>0.104528463267655</v>
      </c>
    </row>
    <row r="12" spans="3:5" x14ac:dyDescent="0.2">
      <c r="C12">
        <v>0</v>
      </c>
      <c r="D12" s="6">
        <f>D11+E$1</f>
        <v>112</v>
      </c>
      <c r="E12">
        <f>COS($D$1*(180-D12)/180)</f>
        <v>0.37460659341591318</v>
      </c>
    </row>
    <row r="13" spans="3:5" x14ac:dyDescent="0.2">
      <c r="C13">
        <v>0</v>
      </c>
      <c r="D13" s="6">
        <f>D12+E$1</f>
        <v>128</v>
      </c>
      <c r="E13">
        <f>COS($D$1*(180-D13)/180)</f>
        <v>0.61566147532565896</v>
      </c>
    </row>
    <row r="14" spans="3:5" x14ac:dyDescent="0.2">
      <c r="C14">
        <v>0</v>
      </c>
      <c r="D14" s="6">
        <f>D13+E$1</f>
        <v>144</v>
      </c>
      <c r="E14">
        <f>COS($D$1*(180-D14)/180)</f>
        <v>0.80901699437494778</v>
      </c>
    </row>
    <row r="15" spans="3:5" x14ac:dyDescent="0.2">
      <c r="C15">
        <v>0</v>
      </c>
      <c r="D15" s="6">
        <f>D14+E$1</f>
        <v>160</v>
      </c>
      <c r="E15">
        <f>COS($D$1*(180-D15)/180)</f>
        <v>0.93969262078590854</v>
      </c>
    </row>
    <row r="16" spans="3:5" x14ac:dyDescent="0.2">
      <c r="C16">
        <v>0</v>
      </c>
      <c r="D16" s="6">
        <f>D15+E$1</f>
        <v>176</v>
      </c>
      <c r="E16">
        <f>COS($D$1*(180-D16)/180)</f>
        <v>0.9975640502598242</v>
      </c>
    </row>
    <row r="17" spans="3:5" x14ac:dyDescent="0.2">
      <c r="C17">
        <v>0</v>
      </c>
      <c r="D17" s="6">
        <f>D16+E$1</f>
        <v>192</v>
      </c>
      <c r="E17">
        <f>COS($D$1*(180-D17)/180)</f>
        <v>0.97814760073380569</v>
      </c>
    </row>
    <row r="18" spans="3:5" x14ac:dyDescent="0.2">
      <c r="C18">
        <v>0</v>
      </c>
      <c r="D18" s="6">
        <f>D17+E$1</f>
        <v>208</v>
      </c>
      <c r="E18">
        <f>COS($D$1*(180-D18)/180)</f>
        <v>0.88294759285892721</v>
      </c>
    </row>
    <row r="19" spans="3:5" x14ac:dyDescent="0.2">
      <c r="C19">
        <v>0</v>
      </c>
      <c r="D19" s="6">
        <f>D18+E$1</f>
        <v>224</v>
      </c>
      <c r="E19">
        <f>COS($D$1*(180-D19)/180)</f>
        <v>0.71933980033865164</v>
      </c>
    </row>
    <row r="20" spans="3:5" x14ac:dyDescent="0.2">
      <c r="C20">
        <v>0</v>
      </c>
      <c r="D20" s="6">
        <f>D19+E$1</f>
        <v>240</v>
      </c>
      <c r="E20">
        <f>COS($D$1*(180-D20)/180)</f>
        <v>0.50000000000000089</v>
      </c>
    </row>
    <row r="21" spans="3:5" x14ac:dyDescent="0.2">
      <c r="C21">
        <v>0</v>
      </c>
      <c r="D21" s="6">
        <f>D20+E$1</f>
        <v>256</v>
      </c>
      <c r="E21">
        <f>COS($D$1*(180-D21)/180)</f>
        <v>0.24192189559966898</v>
      </c>
    </row>
    <row r="22" spans="3:5" x14ac:dyDescent="0.2">
      <c r="C22">
        <v>0</v>
      </c>
      <c r="D22" s="6">
        <f>D21+E$1</f>
        <v>272</v>
      </c>
      <c r="E22">
        <f>COS($D$1*(180-D22)/180)</f>
        <v>-3.4899496702499186E-2</v>
      </c>
    </row>
    <row r="23" spans="3:5" x14ac:dyDescent="0.2">
      <c r="C23">
        <v>0</v>
      </c>
      <c r="D23" s="6">
        <f>D22+E$1</f>
        <v>288</v>
      </c>
      <c r="E23">
        <f>COS($D$1*(180-D23)/180)</f>
        <v>-0.30901699437494545</v>
      </c>
    </row>
    <row r="24" spans="3:5" x14ac:dyDescent="0.2">
      <c r="C24">
        <v>0</v>
      </c>
      <c r="D24" s="6">
        <f>D23+E$1</f>
        <v>304</v>
      </c>
      <c r="E24">
        <f>COS($D$1*(180-D24)/180)</f>
        <v>-0.55919290347074491</v>
      </c>
    </row>
    <row r="25" spans="3:5" x14ac:dyDescent="0.2">
      <c r="C25">
        <v>0</v>
      </c>
      <c r="D25" s="6">
        <f>D24+E$1</f>
        <v>320</v>
      </c>
      <c r="E25">
        <f>COS($D$1*(180-D25)/180)</f>
        <v>-0.76604444311897646</v>
      </c>
    </row>
    <row r="26" spans="3:5" x14ac:dyDescent="0.2">
      <c r="C26">
        <v>0</v>
      </c>
      <c r="D26" s="6">
        <f>D25+E$1</f>
        <v>336</v>
      </c>
      <c r="E26">
        <f>COS($D$1*(180-D26)/180)</f>
        <v>-0.91354545764259976</v>
      </c>
    </row>
    <row r="27" spans="3:5" x14ac:dyDescent="0.2">
      <c r="C27">
        <v>0</v>
      </c>
      <c r="D27" s="6">
        <f>D26+E$1</f>
        <v>352</v>
      </c>
      <c r="E27">
        <f>COS($D$1*(180-D27)/180)</f>
        <v>-0.99026806874156981</v>
      </c>
    </row>
    <row r="33" spans="3:3" x14ac:dyDescent="0.2">
      <c r="C33" s="7"/>
    </row>
    <row r="34" spans="3:3" x14ac:dyDescent="0.2">
      <c r="C34" s="7"/>
    </row>
    <row r="35" spans="3:3" x14ac:dyDescent="0.2">
      <c r="C35" s="7"/>
    </row>
    <row r="36" spans="3:3" x14ac:dyDescent="0.2">
      <c r="C36" s="7"/>
    </row>
    <row r="37" spans="3:3" x14ac:dyDescent="0.2">
      <c r="C37" s="7"/>
    </row>
    <row r="38" spans="3:3" x14ac:dyDescent="0.2">
      <c r="C38" s="7"/>
    </row>
    <row r="39" spans="3:3" x14ac:dyDescent="0.2">
      <c r="C39" s="7"/>
    </row>
    <row r="40" spans="3:3" x14ac:dyDescent="0.2">
      <c r="C40" s="7"/>
    </row>
    <row r="41" spans="3:3" x14ac:dyDescent="0.2">
      <c r="C41" s="7"/>
    </row>
    <row r="42" spans="3:3" x14ac:dyDescent="0.2">
      <c r="C42" s="7"/>
    </row>
    <row r="43" spans="3:3" x14ac:dyDescent="0.2">
      <c r="C43" s="7"/>
    </row>
    <row r="44" spans="3:3" x14ac:dyDescent="0.2">
      <c r="C44" s="7"/>
    </row>
    <row r="45" spans="3:3" x14ac:dyDescent="0.2">
      <c r="C45" s="7"/>
    </row>
    <row r="46" spans="3:3" x14ac:dyDescent="0.2">
      <c r="C46" s="7"/>
    </row>
    <row r="47" spans="3:3" x14ac:dyDescent="0.2">
      <c r="C47" s="7"/>
    </row>
    <row r="48" spans="3:3" x14ac:dyDescent="0.2">
      <c r="C48" s="7"/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psudo by degrees</vt:lpstr>
      <vt:lpstr>Figure lead lag wave</vt:lpstr>
      <vt:lpstr>pseudo random by phase for PSC</vt:lpstr>
      <vt:lpstr>Dumbbell figure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brown</dc:creator>
  <cp:lastModifiedBy>Microsoft Office User</cp:lastModifiedBy>
  <dcterms:created xsi:type="dcterms:W3CDTF">2016-06-29T18:07:48Z</dcterms:created>
  <dcterms:modified xsi:type="dcterms:W3CDTF">2020-06-25T02:49:51Z</dcterms:modified>
</cp:coreProperties>
</file>