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date1904="1" showInkAnnotation="0" autoCompressPictures="0"/>
  <bookViews>
    <workbookView xWindow="0" yWindow="0" windowWidth="25600" windowHeight="16060" tabRatio="500" activeTab="2"/>
  </bookViews>
  <sheets>
    <sheet name="miRNA loss rates" sheetId="3" r:id="rId1"/>
    <sheet name="clock models" sheetId="1" r:id="rId2"/>
    <sheet name="topology tests" sheetId="2"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13" i="2" l="1"/>
  <c r="I13" i="2"/>
  <c r="H12" i="2"/>
  <c r="G12" i="2"/>
  <c r="G10" i="2"/>
  <c r="K12" i="2"/>
  <c r="O12" i="2"/>
  <c r="I11" i="2"/>
  <c r="N12" i="2"/>
  <c r="O11" i="2"/>
  <c r="K10" i="2"/>
  <c r="N11" i="2"/>
  <c r="J11" i="2"/>
  <c r="H10" i="2"/>
  <c r="H45" i="1"/>
  <c r="G45" i="1"/>
  <c r="H43" i="1"/>
  <c r="G43" i="1"/>
  <c r="H39" i="1"/>
  <c r="G39" i="1"/>
  <c r="H41" i="1"/>
  <c r="G41" i="1"/>
  <c r="H34" i="1"/>
  <c r="G34" i="1"/>
  <c r="H30" i="1"/>
  <c r="G30" i="1"/>
  <c r="H32" i="1"/>
  <c r="G32" i="1"/>
  <c r="H25" i="1"/>
  <c r="G25" i="1"/>
  <c r="H23" i="1"/>
  <c r="G23" i="1"/>
  <c r="H16" i="1"/>
  <c r="G16" i="1"/>
  <c r="H12" i="1"/>
  <c r="G12" i="1"/>
  <c r="H14" i="1"/>
  <c r="G14" i="1"/>
  <c r="H9" i="1"/>
  <c r="G9" i="1"/>
  <c r="H7" i="1"/>
  <c r="G7" i="1"/>
  <c r="H3" i="1"/>
  <c r="G3" i="1"/>
  <c r="H5" i="1"/>
  <c r="G5" i="1"/>
  <c r="I46" i="1"/>
  <c r="I44" i="1"/>
  <c r="Q42" i="1"/>
  <c r="Q41" i="1"/>
  <c r="Q40" i="1"/>
  <c r="P43" i="1"/>
  <c r="P41" i="1"/>
  <c r="P40" i="1"/>
  <c r="I42" i="1"/>
  <c r="O43" i="1"/>
  <c r="O42" i="1"/>
  <c r="O40" i="1"/>
  <c r="I40" i="1"/>
  <c r="N43" i="1"/>
  <c r="N42" i="1"/>
  <c r="N41" i="1"/>
  <c r="I37" i="1"/>
  <c r="I35" i="1"/>
  <c r="Q33" i="1"/>
  <c r="G36" i="1"/>
  <c r="Q32" i="1"/>
  <c r="Q31" i="1"/>
  <c r="P34" i="1"/>
  <c r="P32" i="1"/>
  <c r="P31" i="1"/>
  <c r="I33" i="1"/>
  <c r="O34" i="1"/>
  <c r="O33" i="1"/>
  <c r="O31" i="1"/>
  <c r="I31" i="1"/>
  <c r="N34" i="1"/>
  <c r="N33" i="1"/>
  <c r="N32" i="1"/>
  <c r="I28" i="1"/>
  <c r="I26" i="1"/>
  <c r="Q24" i="1"/>
  <c r="G27" i="1"/>
  <c r="Q23" i="1"/>
  <c r="G21" i="1"/>
  <c r="Q22" i="1"/>
  <c r="P25" i="1"/>
  <c r="P23" i="1"/>
  <c r="P22" i="1"/>
  <c r="O22" i="1"/>
  <c r="I24" i="1"/>
  <c r="O24" i="1"/>
  <c r="O25" i="1"/>
  <c r="I22" i="1"/>
  <c r="N25" i="1"/>
  <c r="N24" i="1"/>
  <c r="N23" i="1"/>
  <c r="I19" i="1"/>
  <c r="I17" i="1"/>
  <c r="Q15" i="1"/>
  <c r="G18" i="1"/>
  <c r="Q14" i="1"/>
  <c r="Q13" i="1"/>
  <c r="P16" i="1"/>
  <c r="P14" i="1"/>
  <c r="P13" i="1"/>
  <c r="I15" i="1"/>
  <c r="O16" i="1"/>
  <c r="O15" i="1"/>
  <c r="O13" i="1"/>
  <c r="I13" i="1"/>
  <c r="N16" i="1"/>
  <c r="N15" i="1"/>
  <c r="N14" i="1"/>
  <c r="I10" i="1"/>
  <c r="I8" i="1"/>
  <c r="Q6" i="1"/>
  <c r="I6" i="1"/>
  <c r="O7" i="1"/>
  <c r="Q5" i="1"/>
  <c r="Q4" i="1"/>
  <c r="P7" i="1"/>
  <c r="P5" i="1"/>
  <c r="P4" i="1"/>
  <c r="O6" i="1"/>
  <c r="O4" i="1"/>
  <c r="I4" i="1"/>
  <c r="N7" i="1"/>
  <c r="N6" i="1"/>
  <c r="N5" i="1"/>
  <c r="K45" i="1"/>
  <c r="Q43" i="1"/>
  <c r="K43" i="1"/>
  <c r="P42" i="1"/>
  <c r="K41" i="1"/>
  <c r="O41" i="1"/>
  <c r="K39" i="1"/>
  <c r="N40" i="1"/>
  <c r="K36" i="1"/>
  <c r="Q34" i="1"/>
  <c r="K34" i="1"/>
  <c r="P33" i="1"/>
  <c r="K32" i="1"/>
  <c r="O32" i="1"/>
  <c r="K30" i="1"/>
  <c r="N31" i="1"/>
  <c r="K27" i="1"/>
  <c r="Q25" i="1"/>
  <c r="K25" i="1"/>
  <c r="P24" i="1"/>
  <c r="K23" i="1"/>
  <c r="O23" i="1"/>
  <c r="K21" i="1"/>
  <c r="N22" i="1"/>
  <c r="K18" i="1"/>
  <c r="Q16" i="1"/>
  <c r="K16" i="1"/>
  <c r="P15" i="1"/>
  <c r="K14" i="1"/>
  <c r="O14" i="1"/>
  <c r="K12" i="1"/>
  <c r="N13" i="1"/>
  <c r="K9" i="1"/>
  <c r="Q7" i="1"/>
  <c r="K7" i="1"/>
  <c r="P6" i="1"/>
  <c r="K5" i="1"/>
  <c r="O5" i="1"/>
  <c r="K3" i="1"/>
  <c r="N4" i="1"/>
  <c r="J46" i="1"/>
  <c r="J44" i="1"/>
  <c r="J42" i="1"/>
  <c r="J40" i="1"/>
  <c r="J37" i="1"/>
  <c r="H36" i="1"/>
  <c r="J35" i="1"/>
  <c r="J33" i="1"/>
  <c r="J31" i="1"/>
  <c r="J28" i="1"/>
  <c r="H27" i="1"/>
  <c r="J26" i="1"/>
  <c r="J24" i="1"/>
  <c r="J22" i="1"/>
  <c r="H21" i="1"/>
  <c r="J19" i="1"/>
  <c r="H18" i="1"/>
  <c r="J17" i="1"/>
  <c r="J15" i="1"/>
  <c r="J13" i="1"/>
  <c r="J10" i="1"/>
  <c r="J8" i="1"/>
  <c r="J6" i="1"/>
  <c r="J4" i="1"/>
  <c r="G32" i="2"/>
  <c r="G30" i="2"/>
  <c r="O31" i="2"/>
  <c r="I31" i="2"/>
  <c r="I33" i="2"/>
  <c r="N32" i="2"/>
  <c r="G27" i="2"/>
  <c r="G25" i="2"/>
  <c r="O26" i="2"/>
  <c r="I26" i="2"/>
  <c r="I28" i="2"/>
  <c r="N27" i="2"/>
  <c r="G22" i="2"/>
  <c r="G20" i="2"/>
  <c r="O21" i="2"/>
  <c r="I21" i="2"/>
  <c r="I23" i="2"/>
  <c r="N22" i="2"/>
  <c r="G17" i="2"/>
  <c r="G15" i="2"/>
  <c r="O16" i="2"/>
  <c r="I16" i="2"/>
  <c r="I18" i="2"/>
  <c r="N17" i="2"/>
  <c r="G5" i="2"/>
  <c r="G3" i="2"/>
  <c r="O3" i="2"/>
  <c r="I4" i="2"/>
  <c r="I6" i="2"/>
  <c r="N4" i="2"/>
  <c r="K22" i="2"/>
  <c r="O22" i="2"/>
  <c r="K15" i="2"/>
  <c r="N16" i="2"/>
  <c r="K17" i="2"/>
  <c r="O17" i="2"/>
  <c r="K20" i="2"/>
  <c r="N21" i="2"/>
  <c r="K25" i="2"/>
  <c r="N26" i="2"/>
  <c r="K27" i="2"/>
  <c r="O27" i="2"/>
  <c r="K30" i="2"/>
  <c r="N31" i="2"/>
  <c r="K32" i="2"/>
  <c r="O32" i="2"/>
  <c r="H27" i="2"/>
  <c r="H32" i="2"/>
  <c r="H30" i="2"/>
  <c r="H25" i="2"/>
  <c r="J33" i="2"/>
  <c r="J23" i="2"/>
  <c r="H22" i="2"/>
  <c r="K5" i="2"/>
  <c r="J31" i="2"/>
  <c r="J28" i="2"/>
  <c r="J26" i="2"/>
  <c r="J21" i="2"/>
  <c r="J18" i="2"/>
  <c r="J16" i="2"/>
  <c r="J6" i="2"/>
  <c r="H20" i="2"/>
  <c r="H17" i="2"/>
  <c r="H15" i="2"/>
  <c r="H5" i="2"/>
  <c r="K3" i="2"/>
  <c r="J4" i="2"/>
  <c r="H3" i="2"/>
  <c r="O4" i="2"/>
  <c r="N3" i="2"/>
</calcChain>
</file>

<file path=xl/comments1.xml><?xml version="1.0" encoding="utf-8"?>
<comments xmlns="http://schemas.openxmlformats.org/spreadsheetml/2006/main">
  <authors>
    <author>Brian Moore</author>
  </authors>
  <commentList>
    <comment ref="M1" authorId="0">
      <text>
        <r>
          <rPr>
            <b/>
            <sz val="9"/>
            <color indexed="81"/>
            <rFont val="Verdana"/>
          </rPr>
          <t>Brian Moore:</t>
        </r>
        <r>
          <rPr>
            <sz val="9"/>
            <color indexed="81"/>
            <rFont val="Verdana"/>
          </rPr>
          <t xml:space="preserve">
Bayes factors of clock models based on margnial likelihoods estimated using path sampling (above diagonal) and  stepping-stone sampling (below diagonal).  The diagonal is the absolute difference in the marginal likelihoods estimated for model i.
The winning model is highlighted in green.</t>
        </r>
      </text>
    </comment>
    <comment ref="B7" authorId="0">
      <text>
        <r>
          <rPr>
            <b/>
            <sz val="9"/>
            <color indexed="81"/>
            <rFont val="Verdana"/>
          </rPr>
          <t>Brian Moore:</t>
        </r>
        <r>
          <rPr>
            <sz val="9"/>
            <color indexed="81"/>
            <rFont val="Verdana"/>
          </rPr>
          <t xml:space="preserve">
Topology for uced and ucln is identical.</t>
        </r>
      </text>
    </comment>
    <comment ref="D9" authorId="0">
      <text>
        <r>
          <rPr>
            <b/>
            <sz val="9"/>
            <color indexed="81"/>
            <rFont val="Verdana"/>
          </rPr>
          <t>Brian Moore:</t>
        </r>
        <r>
          <rPr>
            <sz val="9"/>
            <color indexed="81"/>
            <rFont val="Verdana"/>
          </rPr>
          <t xml:space="preserve">
From runs 13-15</t>
        </r>
      </text>
    </comment>
    <comment ref="B16" authorId="0">
      <text>
        <r>
          <rPr>
            <b/>
            <sz val="9"/>
            <color indexed="81"/>
            <rFont val="Verdana"/>
          </rPr>
          <t>Brian Moore:</t>
        </r>
        <r>
          <rPr>
            <sz val="9"/>
            <color indexed="81"/>
            <rFont val="Verdana"/>
          </rPr>
          <t xml:space="preserve">
Topologies for uced and ucln are different.</t>
        </r>
      </text>
    </comment>
    <comment ref="B25" authorId="0">
      <text>
        <r>
          <rPr>
            <b/>
            <sz val="9"/>
            <color indexed="81"/>
            <rFont val="Verdana"/>
          </rPr>
          <t>Brian Moore:</t>
        </r>
        <r>
          <rPr>
            <sz val="9"/>
            <color indexed="81"/>
            <rFont val="Verdana"/>
          </rPr>
          <t xml:space="preserve">
Topology for uced and ucln is identical.</t>
        </r>
      </text>
    </comment>
    <comment ref="B34" authorId="0">
      <text>
        <r>
          <rPr>
            <b/>
            <sz val="9"/>
            <color indexed="81"/>
            <rFont val="Verdana"/>
          </rPr>
          <t>Brian Moore:</t>
        </r>
        <r>
          <rPr>
            <sz val="9"/>
            <color indexed="81"/>
            <rFont val="Verdana"/>
          </rPr>
          <t xml:space="preserve">
Topology for uced and ucln is identical.</t>
        </r>
      </text>
    </comment>
    <comment ref="B43" authorId="0">
      <text>
        <r>
          <rPr>
            <b/>
            <sz val="9"/>
            <color indexed="81"/>
            <rFont val="Verdana"/>
          </rPr>
          <t>Brian Moore:</t>
        </r>
        <r>
          <rPr>
            <sz val="9"/>
            <color indexed="81"/>
            <rFont val="Verdana"/>
          </rPr>
          <t xml:space="preserve">
Topology for uced and ucln is identical.</t>
        </r>
      </text>
    </comment>
  </commentList>
</comments>
</file>

<file path=xl/comments2.xml><?xml version="1.0" encoding="utf-8"?>
<comments xmlns="http://schemas.openxmlformats.org/spreadsheetml/2006/main">
  <authors>
    <author>Brian Moore</author>
    <author>Bob Thomson</author>
  </authors>
  <commentList>
    <comment ref="M1" authorId="0">
      <text>
        <r>
          <rPr>
            <b/>
            <sz val="9"/>
            <color indexed="81"/>
            <rFont val="Verdana"/>
          </rPr>
          <t>Brian Moore:</t>
        </r>
        <r>
          <rPr>
            <sz val="9"/>
            <color indexed="81"/>
            <rFont val="Verdana"/>
          </rPr>
          <t xml:space="preserve">
Bayes factors of topological models based on margnial likelihoods estimated using path sampling (above diagonal) and stepping-stone sampling (below diagonal).  The diagonal is the absolute difference in the marginal likelihoods estimated for tree model i.
The winning model is highlighted in green.</t>
        </r>
      </text>
    </comment>
    <comment ref="Q3" authorId="0">
      <text>
        <r>
          <rPr>
            <b/>
            <sz val="9"/>
            <color indexed="81"/>
            <rFont val="Verdana"/>
          </rPr>
          <t>Brian Moore:</t>
        </r>
        <r>
          <rPr>
            <sz val="9"/>
            <color indexed="81"/>
            <rFont val="Verdana"/>
          </rPr>
          <t xml:space="preserve">
 amniotes1
  mcc = the estimate under the preferred model (uced/ucln)
     turtles sistergroup to anolis, but archosaurs not monophyletic
     (birds, (aligator, (turtle, anolis)))
  alt = archosaur hypothesis (turtle sistergroup to aligator+birds)
</t>
        </r>
      </text>
    </comment>
    <comment ref="F10" authorId="1">
      <text>
        <r>
          <rPr>
            <b/>
            <sz val="9"/>
            <color indexed="81"/>
            <rFont val="Verdana"/>
          </rPr>
          <t>Bob Thomson:</t>
        </r>
        <r>
          <rPr>
            <sz val="9"/>
            <color indexed="81"/>
            <rFont val="Verdana"/>
          </rPr>
          <t xml:space="preserve">
This alt topology marginal likelihood is from run 4. I did 6 runs total and all looked good, except for run 3.</t>
        </r>
      </text>
    </comment>
    <comment ref="Q11" authorId="1">
      <text>
        <r>
          <rPr>
            <b/>
            <sz val="9"/>
            <color indexed="81"/>
            <rFont val="Verdana"/>
          </rPr>
          <t>Bob Thomson:</t>
        </r>
        <r>
          <rPr>
            <sz val="9"/>
            <color indexed="81"/>
            <rFont val="Verdana"/>
          </rPr>
          <t xml:space="preserve">
 amniotes2
  mcc = the estimate under the preferred UCED model 
   (((turtle,alligator),birds),anolis)
  alt = published hypothesis ((birds, alligators), (turtle, anolis)) </t>
        </r>
      </text>
    </comment>
    <comment ref="D15" authorId="0">
      <text>
        <r>
          <rPr>
            <b/>
            <sz val="9"/>
            <color indexed="81"/>
            <rFont val="Verdana"/>
          </rPr>
          <t>Brian Moore:</t>
        </r>
        <r>
          <rPr>
            <sz val="9"/>
            <color indexed="81"/>
            <rFont val="Verdana"/>
          </rPr>
          <t xml:space="preserve">
Alt topology marginal likelihoods from runs 4–6.</t>
        </r>
      </text>
    </comment>
    <comment ref="Q16" authorId="0">
      <text>
        <r>
          <rPr>
            <b/>
            <sz val="9"/>
            <color indexed="81"/>
            <rFont val="Verdana"/>
          </rPr>
          <t>Brian Moore:</t>
        </r>
        <r>
          <rPr>
            <sz val="9"/>
            <color indexed="81"/>
            <rFont val="Verdana"/>
          </rPr>
          <t xml:space="preserve">
 animals
  mcc = the estimate under the preferred model (uced; NB: ucln tree is different, 
     but marginal likelihood estimation is problematic. Should probably perform 
     analyses under the ucln estimate in case it ends up being the preferred model.)  **(3)
     uced topology: ((((Xenoturbella (Symsag.,Hofstenia)), (chordates, (Ambulacraria, Lophotrochozoa)))
           = ((Xenoturbella (Symsag.,Hofstenia)), (Bilateria))
           NB: this implies Deuterostomia is not monophyletic (it included lophotrochozoans)
     ucln topology: (((Xenoturbella (Symsag.,Hofstenia)), Ambulacraria))), (chordates, Lophotrochozoa))))
           = (((Xenoturbella (acoels), Ambulacaria), ("Bilateria"))
  alt = published hypothesis based on unconstrained parsimony analysis.
     Specifically, acoels paraphyletic, forming a basal grade (with xenoturbella) to bilaterians
     (Symsagittifera (Hofstenia (Xenoturbella (Bilateria))))
</t>
        </r>
      </text>
    </comment>
    <comment ref="Q21" authorId="0">
      <text>
        <r>
          <rPr>
            <b/>
            <sz val="9"/>
            <color indexed="81"/>
            <rFont val="Verdana"/>
          </rPr>
          <t>Brian Moore:</t>
        </r>
        <r>
          <rPr>
            <sz val="9"/>
            <color indexed="81"/>
            <rFont val="Verdana"/>
          </rPr>
          <t xml:space="preserve">
  annelids
  mcc = the estimate under the preferred model (uced; but the ucln tree is identical)
     The Spiniculan, Phascolosoma agassizii, is not the sistergroup to annelids,
     but is sister to the polychaete species, Nereis, and the clitellate species, Lumbricus,
     is sister to the polychaetespecies, Capitella
     i.e., ((Phascolosoma, Nereis), (Lumbricus, Capitella))
  alt = published hypothesis based on unconstrained parsimony analysis.
     Specifically, (Phascolosoma, (Nereis,(Lumbricus, Capitella)))
Quote from paper:  "Here we demonstrate that the presence/absence pattern of miRNAs strongly supports the 
     monophyly of annelids with respect to the sipunculans"
</t>
        </r>
      </text>
    </comment>
    <comment ref="Q26" authorId="0">
      <text>
        <r>
          <rPr>
            <b/>
            <sz val="9"/>
            <color indexed="81"/>
            <rFont val="Verdana"/>
          </rPr>
          <t>Brian Moore:</t>
        </r>
        <r>
          <rPr>
            <sz val="9"/>
            <color indexed="81"/>
            <rFont val="Verdana"/>
          </rPr>
          <t xml:space="preserve">
 bilaterians
  mcc = The estimate under the preferred model (uced; but the ucln tree is identical)
     The myzostomatid species, M. cirriferum, is the sister group to annelids, not nested within annelids.
     i.e., (Myzostoma, ((Phascolosoma, Nereis), (Lumbricus, Capitella))
  alt = The published hypothesis based on unconstrained parsimony analysis.
     Specifically, (Phascolosoma, (Lumbricus, (Nereis, (Capitella, Myzostoma))
Quote from paper:  "The data regarding miRNAs presented within this study strongly confirms a phylogenetic 
     position of Myzostomida nested within the annelid radiation and therefore supports the 
     'annelid- hypothesis'".
</t>
        </r>
      </text>
    </comment>
    <comment ref="Q31" authorId="0">
      <text>
        <r>
          <rPr>
            <b/>
            <sz val="9"/>
            <color indexed="81"/>
            <rFont val="Verdana"/>
          </rPr>
          <t>Brian Moore:</t>
        </r>
        <r>
          <rPr>
            <sz val="9"/>
            <color indexed="81"/>
            <rFont val="Verdana"/>
          </rPr>
          <t xml:space="preserve">
 craniata
  mcc = The published hypothesis based on unconstrained parsimony analysis and the preferred model
     (uced; but the ucln tree is identical????).
     Specifically, ((Mixine, (Lamperta, Petromyzon), (chondrichthes, (Actinopterygia, Sarcopterygia)))))
     This tree supports ccylostome monophyly.
  alt = The alternative hypothesis supports cyclostome paraphyly.
     Specifically, ((((((Mixine, (Lamperta, Petromyzon), (chondrichthes, (Actinopterygia, Sarcopterygia)))))
</t>
        </r>
      </text>
    </comment>
  </commentList>
</comments>
</file>

<file path=xl/sharedStrings.xml><?xml version="1.0" encoding="utf-8"?>
<sst xmlns="http://schemas.openxmlformats.org/spreadsheetml/2006/main" count="240" uniqueCount="62">
  <si>
    <t>((Mixine, (Lamperta, Petromyzon), (chondrichthes, (Actinopterygia, Sarcopterygia)))))</t>
  </si>
  <si>
    <t>((((((Mixine, (Lamperta, Petromyzon), (chondrichthes, (Actinopterygia, Sarcopterygia)))))</t>
  </si>
  <si>
    <t>Group</t>
    <phoneticPr fontId="7" type="noConversion"/>
  </si>
  <si>
    <t>Clock Model</t>
    <phoneticPr fontId="7" type="noConversion"/>
  </si>
  <si>
    <t>Run 1</t>
    <phoneticPr fontId="7" type="noConversion"/>
  </si>
  <si>
    <t>Run 2</t>
    <phoneticPr fontId="7" type="noConversion"/>
  </si>
  <si>
    <t>Run 3</t>
    <phoneticPr fontId="7" type="noConversion"/>
  </si>
  <si>
    <t>Craniata</t>
    <phoneticPr fontId="7" type="noConversion"/>
  </si>
  <si>
    <t>RMLK</t>
    <phoneticPr fontId="7" type="noConversion"/>
  </si>
  <si>
    <t>Strict</t>
    <phoneticPr fontId="7" type="noConversion"/>
  </si>
  <si>
    <t>UCLN</t>
    <phoneticPr fontId="7" type="noConversion"/>
  </si>
  <si>
    <t>UCED</t>
    <phoneticPr fontId="7" type="noConversion"/>
  </si>
  <si>
    <t>Bilateria</t>
    <phoneticPr fontId="7" type="noConversion"/>
  </si>
  <si>
    <t>Annelids</t>
    <phoneticPr fontId="7" type="noConversion"/>
  </si>
  <si>
    <t>Animals</t>
    <phoneticPr fontId="7" type="noConversion"/>
  </si>
  <si>
    <t>Amniotes_1</t>
    <phoneticPr fontId="7" type="noConversion"/>
  </si>
  <si>
    <t>Estimator</t>
    <phoneticPr fontId="7" type="noConversion"/>
  </si>
  <si>
    <t>PS</t>
    <phoneticPr fontId="7" type="noConversion"/>
  </si>
  <si>
    <t>SS</t>
    <phoneticPr fontId="7" type="noConversion"/>
  </si>
  <si>
    <t>Mean PS</t>
    <phoneticPr fontId="7" type="noConversion"/>
  </si>
  <si>
    <t>Mean SS</t>
    <phoneticPr fontId="7" type="noConversion"/>
  </si>
  <si>
    <t>StDev PS</t>
    <phoneticPr fontId="7" type="noConversion"/>
  </si>
  <si>
    <t>StDev SS</t>
    <phoneticPr fontId="7" type="noConversion"/>
  </si>
  <si>
    <t>RMLK</t>
    <phoneticPr fontId="7" type="noConversion"/>
  </si>
  <si>
    <t>Strict</t>
    <phoneticPr fontId="7" type="noConversion"/>
  </si>
  <si>
    <t>UCED</t>
    <phoneticPr fontId="7" type="noConversion"/>
  </si>
  <si>
    <t>UCLN</t>
    <phoneticPr fontId="7" type="noConversion"/>
  </si>
  <si>
    <t>RMLK</t>
    <phoneticPr fontId="7" type="noConversion"/>
  </si>
  <si>
    <t>UCED</t>
    <phoneticPr fontId="7" type="noConversion"/>
  </si>
  <si>
    <t>Abs (PS-SS)</t>
    <phoneticPr fontId="7" type="noConversion"/>
  </si>
  <si>
    <t>Bayes Factor</t>
    <phoneticPr fontId="7" type="noConversion"/>
  </si>
  <si>
    <t>Marginal likelihoods</t>
    <phoneticPr fontId="7" type="noConversion"/>
  </si>
  <si>
    <t>Tree Model</t>
    <phoneticPr fontId="7" type="noConversion"/>
  </si>
  <si>
    <t>alt tree</t>
    <phoneticPr fontId="7" type="noConversion"/>
  </si>
  <si>
    <t>mcc tree</t>
    <phoneticPr fontId="7" type="noConversion"/>
  </si>
  <si>
    <t>alt</t>
    <phoneticPr fontId="7" type="noConversion"/>
  </si>
  <si>
    <t>mcc</t>
    <phoneticPr fontId="7" type="noConversion"/>
  </si>
  <si>
    <t>Biological interpretation</t>
    <phoneticPr fontId="7" type="noConversion"/>
  </si>
  <si>
    <t>miRNA Loss-Rate Estimates</t>
    <phoneticPr fontId="7" type="noConversion"/>
  </si>
  <si>
    <t>Mean</t>
    <phoneticPr fontId="7" type="noConversion"/>
  </si>
  <si>
    <t>95% HPD</t>
    <phoneticPr fontId="7" type="noConversion"/>
  </si>
  <si>
    <t>Mean Std Error</t>
    <phoneticPr fontId="7" type="noConversion"/>
  </si>
  <si>
    <t>Median</t>
    <phoneticPr fontId="7" type="noConversion"/>
  </si>
  <si>
    <t>ACT</t>
    <phoneticPr fontId="7" type="noConversion"/>
  </si>
  <si>
    <t>ESS</t>
    <phoneticPr fontId="7" type="noConversion"/>
  </si>
  <si>
    <t>Lower</t>
    <phoneticPr fontId="7" type="noConversion"/>
  </si>
  <si>
    <t>Upper</t>
    <phoneticPr fontId="7" type="noConversion"/>
  </si>
  <si>
    <t>Alt topology:</t>
    <phoneticPr fontId="7" type="noConversion"/>
  </si>
  <si>
    <t>MCC topology:</t>
    <phoneticPr fontId="7" type="noConversion"/>
  </si>
  <si>
    <t>(birds, (aligator, (turtle, anolis)))</t>
  </si>
  <si>
    <t>((birds, aligator), (turtle, anolis))</t>
  </si>
  <si>
    <t>((birds, alligators), (turtle, anolis))</t>
  </si>
  <si>
    <t>((Xenoturbella (Symsag.,Hofstenia)), (Bilateria))</t>
  </si>
  <si>
    <t>(Symsagittifera (Hofstenia (Xenoturbella (Bilateria))))</t>
  </si>
  <si>
    <t>((Phascolosoma, Nereis), (Lumbricus, Capitella))</t>
  </si>
  <si>
    <t>(Phascolosoma, (Nereis,(Lumbricus, Capitella)))</t>
  </si>
  <si>
    <t>(Myzostoma, ((Phascolosoma, Nereis), (Lumbricus, Capitella))</t>
  </si>
  <si>
    <t>(Phascolosoma, (Lumbricus, (Nereis, (Capitella, Myzostoma))</t>
  </si>
  <si>
    <t>alt2 tree</t>
    <phoneticPr fontId="7" type="noConversion"/>
  </si>
  <si>
    <t>Amniotes</t>
  </si>
  <si>
    <t>Amniotes_corrected</t>
  </si>
  <si>
    <t>(anolis, (birds, (turtle, alligators)))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</si>
</sst>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Verdana"/>
    </font>
    <font>
      <sz val="12"/>
      <color theme="1"/>
      <name val="Calibri"/>
      <family val="2"/>
      <scheme val="minor"/>
    </font>
    <font>
      <sz val="10"/>
      <name val="Verdana"/>
    </font>
    <font>
      <b/>
      <sz val="10"/>
      <name val="Verdana"/>
    </font>
    <font>
      <b/>
      <sz val="10"/>
      <name val="Verdana"/>
    </font>
    <font>
      <sz val="10"/>
      <name val="Verdana"/>
    </font>
    <font>
      <b/>
      <sz val="10"/>
      <name val="Verdana"/>
    </font>
    <font>
      <sz val="8"/>
      <name val="Verdana"/>
    </font>
    <font>
      <sz val="10"/>
      <color indexed="10"/>
      <name val="Verdana"/>
    </font>
    <font>
      <sz val="9"/>
      <color indexed="81"/>
      <name val="Verdana"/>
    </font>
    <font>
      <b/>
      <sz val="9"/>
      <color indexed="81"/>
      <name val="Verdana"/>
    </font>
    <font>
      <sz val="10"/>
      <color indexed="12"/>
      <name val="Verdana"/>
    </font>
    <font>
      <sz val="10"/>
      <color indexed="11"/>
      <name val="Verdana"/>
    </font>
    <font>
      <u/>
      <sz val="10"/>
      <color theme="10"/>
      <name val="Verdana"/>
    </font>
    <font>
      <u/>
      <sz val="10"/>
      <color theme="11"/>
      <name val="Verdana"/>
    </font>
  </fonts>
  <fills count="4">
    <fill>
      <patternFill patternType="none"/>
    </fill>
    <fill>
      <patternFill patternType="gray125"/>
    </fill>
    <fill>
      <patternFill patternType="solid">
        <fgColor indexed="22"/>
        <bgColor indexed="64"/>
      </patternFill>
    </fill>
    <fill>
      <patternFill patternType="solid">
        <fgColor indexed="50"/>
        <bgColor indexed="64"/>
      </patternFill>
    </fill>
  </fills>
  <borders count="1">
    <border>
      <left/>
      <right/>
      <top/>
      <bottom/>
      <diagonal/>
    </border>
  </borders>
  <cellStyleXfs count="29">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20">
    <xf numFmtId="0" fontId="0" fillId="0" borderId="0" xfId="0"/>
    <xf numFmtId="0" fontId="0" fillId="2" borderId="0" xfId="0" applyFill="1"/>
    <xf numFmtId="0" fontId="6" fillId="0" borderId="0" xfId="0" applyFont="1"/>
    <xf numFmtId="0" fontId="8" fillId="0" borderId="0" xfId="0" applyFont="1"/>
    <xf numFmtId="0" fontId="6" fillId="3" borderId="0" xfId="0" applyFont="1" applyFill="1"/>
    <xf numFmtId="0" fontId="11" fillId="0" borderId="0" xfId="0" applyFont="1"/>
    <xf numFmtId="0" fontId="12" fillId="0" borderId="0" xfId="0" applyFont="1"/>
    <xf numFmtId="0" fontId="5" fillId="0" borderId="0" xfId="0" applyFont="1"/>
    <xf numFmtId="0" fontId="6" fillId="0" borderId="0" xfId="0" applyFont="1" applyFill="1"/>
    <xf numFmtId="0" fontId="0" fillId="0" borderId="0" xfId="0" applyFill="1"/>
    <xf numFmtId="0" fontId="4" fillId="0" borderId="0" xfId="0" applyFont="1"/>
    <xf numFmtId="0" fontId="0" fillId="0" borderId="0" xfId="0" applyAlignment="1">
      <alignment wrapText="1"/>
    </xf>
    <xf numFmtId="11" fontId="0" fillId="0" borderId="0" xfId="0" applyNumberFormat="1" applyAlignment="1">
      <alignment wrapText="1"/>
    </xf>
    <xf numFmtId="0" fontId="3" fillId="0" borderId="0" xfId="0" applyFont="1" applyFill="1"/>
    <xf numFmtId="0" fontId="2" fillId="0" borderId="0" xfId="0" applyFont="1"/>
    <xf numFmtId="0" fontId="3" fillId="0" borderId="0" xfId="0" applyFont="1"/>
    <xf numFmtId="0" fontId="3" fillId="3" borderId="0" xfId="0" applyFont="1" applyFill="1"/>
    <xf numFmtId="0" fontId="0" fillId="0" borderId="0" xfId="0" applyFont="1"/>
    <xf numFmtId="0" fontId="1" fillId="0" borderId="0" xfId="0" applyFont="1"/>
    <xf numFmtId="0" fontId="0" fillId="0" borderId="0" xfId="0" applyAlignment="1">
      <alignment horizontal="center"/>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Ruler="0" workbookViewId="0">
      <selection activeCell="A5" sqref="A5"/>
    </sheetView>
  </sheetViews>
  <sheetFormatPr baseColWidth="10" defaultRowHeight="13" x14ac:dyDescent="0"/>
  <cols>
    <col min="2" max="8" width="11.42578125" customWidth="1"/>
  </cols>
  <sheetData>
    <row r="1" spans="1:8">
      <c r="A1" s="2" t="s">
        <v>38</v>
      </c>
      <c r="B1" s="2"/>
      <c r="C1" s="2"/>
    </row>
    <row r="2" spans="1:8" ht="14" customHeight="1">
      <c r="A2" t="s">
        <v>2</v>
      </c>
      <c r="B2" t="s">
        <v>39</v>
      </c>
      <c r="C2" t="s">
        <v>41</v>
      </c>
      <c r="D2" t="s">
        <v>42</v>
      </c>
      <c r="E2" s="19" t="s">
        <v>40</v>
      </c>
      <c r="F2" s="19"/>
      <c r="G2" t="s">
        <v>43</v>
      </c>
      <c r="H2" t="s">
        <v>44</v>
      </c>
    </row>
    <row r="3" spans="1:8" ht="16" customHeight="1">
      <c r="E3" t="s">
        <v>45</v>
      </c>
      <c r="F3" s="7" t="s">
        <v>46</v>
      </c>
    </row>
    <row r="4" spans="1:8" ht="16" customHeight="1">
      <c r="A4" t="s">
        <v>59</v>
      </c>
      <c r="B4" s="12">
        <v>1.9943000000000001E-4</v>
      </c>
      <c r="C4" s="12">
        <v>4.9785999999999999E-7</v>
      </c>
      <c r="D4" s="12">
        <v>1.672E-4</v>
      </c>
      <c r="E4" s="12">
        <v>3.4844999999999998E-6</v>
      </c>
      <c r="F4" s="12">
        <v>4.7475000000000002E-4</v>
      </c>
      <c r="G4" s="11">
        <v>13471.849899999999</v>
      </c>
      <c r="H4" s="11">
        <v>80176.071500000005</v>
      </c>
    </row>
    <row r="5" spans="1:8" ht="16" customHeight="1">
      <c r="F5" s="7"/>
    </row>
    <row r="6" spans="1:8" ht="16" customHeight="1">
      <c r="A6" t="s">
        <v>14</v>
      </c>
      <c r="B6" s="12">
        <v>2.0071999999999999E-4</v>
      </c>
      <c r="C6" s="12">
        <v>1.4309999999999999E-6</v>
      </c>
      <c r="D6" s="12">
        <v>1.6818000000000001E-4</v>
      </c>
      <c r="E6" s="12">
        <v>4.0524999999999997E-6</v>
      </c>
      <c r="F6" s="12">
        <v>4.7936000000000002E-4</v>
      </c>
      <c r="G6" s="11">
        <v>49232.767599999999</v>
      </c>
      <c r="H6" s="11">
        <v>9872.6929999999993</v>
      </c>
    </row>
    <row r="7" spans="1:8" ht="16" customHeight="1">
      <c r="F7" s="7"/>
    </row>
    <row r="8" spans="1:8" ht="16" customHeight="1">
      <c r="A8" t="s">
        <v>13</v>
      </c>
      <c r="B8" s="12">
        <v>1.9929E-4</v>
      </c>
      <c r="C8" s="12">
        <v>1.773E-6</v>
      </c>
      <c r="D8" s="12">
        <v>1.6828000000000001E-4</v>
      </c>
      <c r="E8" s="12">
        <v>9.1525999999999994E-6</v>
      </c>
      <c r="F8" s="12">
        <v>4.7532999999999999E-4</v>
      </c>
      <c r="G8" s="11">
        <v>39679.235699999997</v>
      </c>
      <c r="H8" s="11">
        <v>6124.866</v>
      </c>
    </row>
    <row r="9" spans="1:8" ht="16" customHeight="1">
      <c r="F9" s="7"/>
    </row>
    <row r="10" spans="1:8" ht="16" customHeight="1">
      <c r="A10" t="s">
        <v>12</v>
      </c>
      <c r="B10" s="12">
        <v>2.0105000000000001E-4</v>
      </c>
      <c r="C10" s="12">
        <v>2.1905999999999998E-6</v>
      </c>
      <c r="D10" s="12">
        <v>1.6888E-4</v>
      </c>
      <c r="E10" s="12">
        <v>2.7283000000000002E-6</v>
      </c>
      <c r="F10" s="12">
        <v>4.8153999999999997E-4</v>
      </c>
      <c r="G10" s="11">
        <v>57790.619200000001</v>
      </c>
      <c r="H10" s="11">
        <v>4205.3537999999999</v>
      </c>
    </row>
    <row r="11" spans="1:8" ht="16" customHeight="1">
      <c r="F11" s="7"/>
    </row>
    <row r="12" spans="1:8" ht="16" customHeight="1">
      <c r="A12" t="s">
        <v>7</v>
      </c>
      <c r="B12" s="12">
        <v>2.0392000000000001E-4</v>
      </c>
      <c r="C12" s="12">
        <v>2.3949999999999999E-6</v>
      </c>
      <c r="D12" s="12">
        <v>1.7087E-4</v>
      </c>
      <c r="E12" s="12">
        <v>1.0823E-5</v>
      </c>
      <c r="F12" s="12">
        <v>4.8666999999999997E-4</v>
      </c>
      <c r="G12" s="11">
        <v>68837.691800000001</v>
      </c>
      <c r="H12" s="11">
        <v>3530.4785999999999</v>
      </c>
    </row>
    <row r="13" spans="1:8" ht="16" customHeight="1">
      <c r="F13" s="7"/>
    </row>
    <row r="14" spans="1:8" ht="16" customHeight="1">
      <c r="F14" s="7"/>
    </row>
    <row r="15" spans="1:8" ht="14" customHeight="1">
      <c r="F15" s="7"/>
    </row>
    <row r="28" spans="2:7">
      <c r="B28" s="11"/>
    </row>
    <row r="29" spans="2:7">
      <c r="B29" s="11"/>
    </row>
    <row r="30" spans="2:7">
      <c r="B30" s="11"/>
    </row>
    <row r="31" spans="2:7">
      <c r="B31" s="11"/>
      <c r="C31" s="12"/>
      <c r="G31" s="12"/>
    </row>
    <row r="32" spans="2:7">
      <c r="B32" s="11"/>
    </row>
    <row r="33" spans="2:2">
      <c r="B33" s="11"/>
    </row>
    <row r="34" spans="2:2" ht="13" customHeight="1">
      <c r="B34" s="11"/>
    </row>
    <row r="35" spans="2:2" ht="13" customHeight="1">
      <c r="B35" s="11"/>
    </row>
  </sheetData>
  <mergeCells count="1">
    <mergeCell ref="E2:F2"/>
  </mergeCells>
  <phoneticPr fontId="7" type="noConversion"/>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7"/>
  <sheetViews>
    <sheetView showRuler="0" topLeftCell="A16" workbookViewId="0">
      <selection activeCell="R42" sqref="R42"/>
    </sheetView>
  </sheetViews>
  <sheetFormatPr baseColWidth="10" defaultRowHeight="13" x14ac:dyDescent="0"/>
  <sheetData>
    <row r="1" spans="1:18">
      <c r="A1" s="2" t="s">
        <v>31</v>
      </c>
      <c r="M1" s="2" t="s">
        <v>30</v>
      </c>
    </row>
    <row r="2" spans="1:18">
      <c r="A2" t="s">
        <v>2</v>
      </c>
      <c r="B2" t="s">
        <v>3</v>
      </c>
      <c r="C2" t="s">
        <v>16</v>
      </c>
      <c r="D2" t="s">
        <v>4</v>
      </c>
      <c r="E2" t="s">
        <v>5</v>
      </c>
      <c r="F2" t="s">
        <v>6</v>
      </c>
      <c r="G2" t="s">
        <v>19</v>
      </c>
      <c r="H2" t="s">
        <v>21</v>
      </c>
      <c r="I2" t="s">
        <v>20</v>
      </c>
      <c r="J2" t="s">
        <v>22</v>
      </c>
      <c r="K2" t="s">
        <v>29</v>
      </c>
    </row>
    <row r="3" spans="1:18">
      <c r="A3" t="s">
        <v>15</v>
      </c>
      <c r="B3" t="s">
        <v>8</v>
      </c>
      <c r="C3" t="s">
        <v>17</v>
      </c>
      <c r="D3">
        <v>-127.896372529624</v>
      </c>
      <c r="E3">
        <v>-127.806448035933</v>
      </c>
      <c r="F3">
        <v>-128.07250500895199</v>
      </c>
      <c r="G3">
        <f>AVERAGE(D3:F3)</f>
        <v>-127.92510852483633</v>
      </c>
      <c r="H3">
        <f>STDEV(D3:F3)</f>
        <v>0.13533623420444074</v>
      </c>
      <c r="K3">
        <f>ABS(G3-I4)</f>
        <v>3.8207355335018178E-2</v>
      </c>
      <c r="N3" s="2" t="s">
        <v>27</v>
      </c>
      <c r="O3" s="2" t="s">
        <v>24</v>
      </c>
      <c r="P3" s="2" t="s">
        <v>28</v>
      </c>
      <c r="Q3" s="2" t="s">
        <v>26</v>
      </c>
    </row>
    <row r="4" spans="1:18">
      <c r="C4" t="s">
        <v>18</v>
      </c>
      <c r="D4">
        <v>-127.835887251185</v>
      </c>
      <c r="E4">
        <v>-127.83201650618101</v>
      </c>
      <c r="F4">
        <v>-127.99279975113799</v>
      </c>
      <c r="I4">
        <f>AVERAGE(D4:F4)</f>
        <v>-127.88690116950131</v>
      </c>
      <c r="J4">
        <f>STDEV(D4:F4)</f>
        <v>9.1731280712818497E-2</v>
      </c>
      <c r="M4" s="2" t="s">
        <v>23</v>
      </c>
      <c r="N4" s="1">
        <f>K3</f>
        <v>3.8207355335018178E-2</v>
      </c>
      <c r="O4">
        <f>(G5-G3)*2</f>
        <v>-1.0360339276353443</v>
      </c>
      <c r="P4">
        <f>(G7-G3)*2</f>
        <v>7.8587429337139838</v>
      </c>
      <c r="Q4">
        <f>(G9-G3)*2</f>
        <v>5.4148417698359879</v>
      </c>
    </row>
    <row r="5" spans="1:18">
      <c r="B5" t="s">
        <v>9</v>
      </c>
      <c r="C5" t="s">
        <v>17</v>
      </c>
      <c r="D5">
        <v>-128.41593373657901</v>
      </c>
      <c r="E5">
        <v>-128.405777764075</v>
      </c>
      <c r="F5">
        <v>-128.50766496530801</v>
      </c>
      <c r="G5">
        <f>AVERAGE(D5:F5)</f>
        <v>-128.443125488654</v>
      </c>
      <c r="H5">
        <f>STDEV(D5:F5)</f>
        <v>5.6123025394709383E-2</v>
      </c>
      <c r="K5">
        <f>ABS(G5-I6)</f>
        <v>6.7639373061325614E-2</v>
      </c>
      <c r="M5" s="2" t="s">
        <v>24</v>
      </c>
      <c r="N5">
        <f>(I4-I6)*2</f>
        <v>0.97716989218272943</v>
      </c>
      <c r="O5" s="1">
        <f>K5</f>
        <v>6.7639373061325614E-2</v>
      </c>
      <c r="P5">
        <f>(G7-G5)*2</f>
        <v>8.8947768613493281</v>
      </c>
      <c r="Q5">
        <f>(G9-G5)*2</f>
        <v>6.4508756974713322</v>
      </c>
    </row>
    <row r="6" spans="1:18">
      <c r="C6" t="s">
        <v>18</v>
      </c>
      <c r="D6">
        <v>-128.17248429132599</v>
      </c>
      <c r="E6">
        <v>-128.49242516529901</v>
      </c>
      <c r="F6">
        <v>-128.46154889015301</v>
      </c>
      <c r="I6">
        <f>AVERAGE(D6:F6)</f>
        <v>-128.37548611559268</v>
      </c>
      <c r="J6">
        <f>STDEV(D6:F6)</f>
        <v>0.17648127828022966</v>
      </c>
      <c r="M6" s="4" t="s">
        <v>25</v>
      </c>
      <c r="N6">
        <f>(I4-I8)*2</f>
        <v>-7.9189342753632559</v>
      </c>
      <c r="O6">
        <f>(I6-I8)*2</f>
        <v>-8.8961041675459853</v>
      </c>
      <c r="P6" s="1">
        <f>K7</f>
        <v>6.8303026159654223E-2</v>
      </c>
      <c r="Q6">
        <f>(I10-I8)*2</f>
        <v>-2.66133111394862</v>
      </c>
    </row>
    <row r="7" spans="1:18">
      <c r="B7" t="s">
        <v>11</v>
      </c>
      <c r="C7" t="s">
        <v>17</v>
      </c>
      <c r="D7">
        <v>-123.98180949015899</v>
      </c>
      <c r="E7">
        <v>-124.018623891464</v>
      </c>
      <c r="F7">
        <v>-123.986777792315</v>
      </c>
      <c r="G7">
        <f>AVERAGE(D7:F7)</f>
        <v>-123.99573705797934</v>
      </c>
      <c r="H7">
        <f>STDEV(D7:F7)</f>
        <v>1.9975644339911891E-2</v>
      </c>
      <c r="K7">
        <f>ABS(G7-I8)</f>
        <v>6.8303026159654223E-2</v>
      </c>
      <c r="M7" s="2" t="s">
        <v>26</v>
      </c>
      <c r="N7">
        <f>(I4-I10)*2</f>
        <v>-5.2576031614146359</v>
      </c>
      <c r="O7">
        <f>(I6-I10)*2</f>
        <v>-6.2347730535973653</v>
      </c>
      <c r="P7">
        <f>(I8-I10)*2</f>
        <v>2.66133111394862</v>
      </c>
      <c r="Q7" s="1">
        <f>K9</f>
        <v>4.0411948875657799E-2</v>
      </c>
    </row>
    <row r="8" spans="1:18">
      <c r="C8" t="s">
        <v>18</v>
      </c>
      <c r="D8">
        <v>-123.873444683488</v>
      </c>
      <c r="E8">
        <v>-123.976047770666</v>
      </c>
      <c r="F8">
        <v>-123.932809641305</v>
      </c>
      <c r="I8">
        <f>AVERAGE(D8:F8)</f>
        <v>-123.92743403181969</v>
      </c>
      <c r="J8">
        <f>STDEV(D8:F8)</f>
        <v>5.1512340828368343E-2</v>
      </c>
    </row>
    <row r="9" spans="1:18">
      <c r="B9" t="s">
        <v>10</v>
      </c>
      <c r="C9" t="s">
        <v>17</v>
      </c>
      <c r="D9" s="3">
        <v>-124.821</v>
      </c>
      <c r="E9" s="3">
        <v>-125.008</v>
      </c>
      <c r="F9">
        <v>-125.82406291975499</v>
      </c>
      <c r="G9">
        <f>AVERAGE(D9:F9)</f>
        <v>-125.21768763991834</v>
      </c>
      <c r="H9">
        <f>STDEV(D9:F9)</f>
        <v>0.53339524275882388</v>
      </c>
      <c r="K9">
        <f>ABS(G9-I10)</f>
        <v>4.0411948875657799E-2</v>
      </c>
    </row>
    <row r="10" spans="1:18">
      <c r="C10" t="s">
        <v>18</v>
      </c>
      <c r="D10">
        <v>-125.008</v>
      </c>
      <c r="E10">
        <v>-125.10599999999999</v>
      </c>
      <c r="F10">
        <v>-125.660298766382</v>
      </c>
      <c r="I10">
        <f>AVERAGE(D10:F10)</f>
        <v>-125.258099588794</v>
      </c>
      <c r="J10">
        <f>STDEV(D10:F10)</f>
        <v>0.35174441550556157</v>
      </c>
    </row>
    <row r="11" spans="1:18" ht="21" customHeight="1"/>
    <row r="12" spans="1:18">
      <c r="A12" t="s">
        <v>14</v>
      </c>
      <c r="B12" t="s">
        <v>8</v>
      </c>
      <c r="C12" t="s">
        <v>17</v>
      </c>
      <c r="D12">
        <v>-639.55220144107398</v>
      </c>
      <c r="E12">
        <v>-639.26634601356704</v>
      </c>
      <c r="F12">
        <v>-639.98032153285396</v>
      </c>
      <c r="G12">
        <f>AVERAGE(D12:F12)</f>
        <v>-639.59962299583174</v>
      </c>
      <c r="H12">
        <f>STDEV(D12:F12)</f>
        <v>0.35934226501621469</v>
      </c>
      <c r="K12">
        <f>ABS(G12-I13)</f>
        <v>0.36928752372909912</v>
      </c>
      <c r="N12" s="2" t="s">
        <v>27</v>
      </c>
      <c r="O12" s="2" t="s">
        <v>24</v>
      </c>
      <c r="P12" s="2" t="s">
        <v>28</v>
      </c>
      <c r="Q12" s="2" t="s">
        <v>26</v>
      </c>
    </row>
    <row r="13" spans="1:18">
      <c r="C13" t="s">
        <v>18</v>
      </c>
      <c r="D13">
        <v>-639.10170318834298</v>
      </c>
      <c r="E13">
        <v>-638.98401894046901</v>
      </c>
      <c r="F13">
        <v>-639.60528428749603</v>
      </c>
      <c r="I13">
        <f>AVERAGE(D13:F13)</f>
        <v>-639.23033547210264</v>
      </c>
      <c r="J13">
        <f>STDEV(D13:F13)</f>
        <v>0.33000356993989755</v>
      </c>
      <c r="M13" s="2" t="s">
        <v>23</v>
      </c>
      <c r="N13" s="1">
        <f>K12</f>
        <v>0.36928752372909912</v>
      </c>
      <c r="O13">
        <f>(G14-G12)*2</f>
        <v>-20.461423166397253</v>
      </c>
      <c r="P13">
        <f>(G16-G12)*2</f>
        <v>68.461764973610798</v>
      </c>
      <c r="Q13">
        <f>(G18-G12)*2</f>
        <v>380.41836420972288</v>
      </c>
    </row>
    <row r="14" spans="1:18">
      <c r="B14" t="s">
        <v>9</v>
      </c>
      <c r="C14" t="s">
        <v>17</v>
      </c>
      <c r="D14">
        <v>-650.00093691403401</v>
      </c>
      <c r="E14">
        <v>-649.73465816366104</v>
      </c>
      <c r="F14">
        <v>-649.75540865939604</v>
      </c>
      <c r="G14">
        <f>AVERAGE(D14:F14)</f>
        <v>-649.83033457903036</v>
      </c>
      <c r="H14">
        <f>STDEV(D14:F14)</f>
        <v>0.14810980149819716</v>
      </c>
      <c r="K14">
        <f>ABS(G14-I15)</f>
        <v>0.26471000873561934</v>
      </c>
      <c r="M14" s="2" t="s">
        <v>24</v>
      </c>
      <c r="N14">
        <f>(I13-I15)*2</f>
        <v>20.670578196384213</v>
      </c>
      <c r="O14" s="1">
        <f>K14</f>
        <v>0.26471000873561934</v>
      </c>
      <c r="P14">
        <f>(G16-G14)*2</f>
        <v>88.923188140008051</v>
      </c>
      <c r="Q14">
        <f>(G18-G14)*2</f>
        <v>400.87978737612013</v>
      </c>
    </row>
    <row r="15" spans="1:18">
      <c r="C15" t="s">
        <v>18</v>
      </c>
      <c r="D15">
        <v>-649.62076106449103</v>
      </c>
      <c r="E15">
        <v>-649.56640556968796</v>
      </c>
      <c r="F15">
        <v>-649.50970707670501</v>
      </c>
      <c r="I15">
        <f>AVERAGE(D15:F15)</f>
        <v>-649.56562457029474</v>
      </c>
      <c r="J15">
        <f>STDEV(D15:F15)</f>
        <v>5.5531113088373413E-2</v>
      </c>
      <c r="M15" s="4" t="s">
        <v>25</v>
      </c>
      <c r="N15">
        <f>(I13-I17)*2</f>
        <v>-67.613828016945263</v>
      </c>
      <c r="O15">
        <f>(I15-I17)*2</f>
        <v>-88.284406213329476</v>
      </c>
      <c r="P15" s="1">
        <f>K16</f>
        <v>5.4680954603668397E-2</v>
      </c>
      <c r="Q15">
        <f>(I19-I17)*2</f>
        <v>317.1334477483075</v>
      </c>
    </row>
    <row r="16" spans="1:18">
      <c r="B16" t="s">
        <v>11</v>
      </c>
      <c r="C16" t="s">
        <v>17</v>
      </c>
      <c r="D16">
        <v>-605.43021820712295</v>
      </c>
      <c r="E16">
        <v>-605.27964534767204</v>
      </c>
      <c r="F16" s="7">
        <v>-605.39635797228402</v>
      </c>
      <c r="G16">
        <f>AVERAGE(D16:F16)</f>
        <v>-605.36874050902634</v>
      </c>
      <c r="H16">
        <f>STDEV(D16:F16)</f>
        <v>7.8994238450646168E-2</v>
      </c>
      <c r="K16">
        <f>ABS(G16-I17)</f>
        <v>5.4680954603668397E-2</v>
      </c>
      <c r="M16" s="2" t="s">
        <v>26</v>
      </c>
      <c r="N16">
        <f>(I13-I19)*2</f>
        <v>-384.74727576525277</v>
      </c>
      <c r="O16">
        <f>(I15-I19)*2</f>
        <v>-405.41785396163698</v>
      </c>
      <c r="P16">
        <f>(I17-I19)*2</f>
        <v>-317.1334477483075</v>
      </c>
      <c r="Q16" s="1">
        <f>K18</f>
        <v>2.5337433014940416</v>
      </c>
      <c r="R16" s="15"/>
    </row>
    <row r="17" spans="1:18">
      <c r="C17" t="s">
        <v>18</v>
      </c>
      <c r="D17">
        <v>-605.59047199682095</v>
      </c>
      <c r="E17">
        <v>-605.292561770779</v>
      </c>
      <c r="F17" s="7">
        <v>-605.38723062328995</v>
      </c>
      <c r="I17">
        <f>AVERAGE(D17:F17)</f>
        <v>-605.42342146363001</v>
      </c>
      <c r="J17">
        <f>STDEV(D17:F17)</f>
        <v>0.15221681375090865</v>
      </c>
    </row>
    <row r="18" spans="1:18">
      <c r="B18" t="s">
        <v>10</v>
      </c>
      <c r="C18" t="s">
        <v>17</v>
      </c>
      <c r="D18" s="3">
        <v>-448.93563150213402</v>
      </c>
      <c r="E18" s="3">
        <v>-455.14990215118399</v>
      </c>
      <c r="F18" s="3">
        <v>-444.08578901959299</v>
      </c>
      <c r="G18">
        <f>AVERAGE(D18:F18)</f>
        <v>-449.3904408909703</v>
      </c>
      <c r="H18">
        <f>STDEV(D18:F18)</f>
        <v>5.546060631862165</v>
      </c>
      <c r="K18">
        <f>ABS(G18-I19)</f>
        <v>2.5337433014940416</v>
      </c>
    </row>
    <row r="19" spans="1:18">
      <c r="C19" t="s">
        <v>18</v>
      </c>
      <c r="D19" s="3">
        <v>-446.28268733489398</v>
      </c>
      <c r="E19" s="3">
        <v>-452.950027647924</v>
      </c>
      <c r="F19" s="3">
        <v>-441.33737778561101</v>
      </c>
      <c r="I19">
        <f>AVERAGE(D19:F19)</f>
        <v>-446.85669758947625</v>
      </c>
      <c r="J19">
        <f>STDEV(D19:F19)</f>
        <v>5.8275659614837272</v>
      </c>
    </row>
    <row r="20" spans="1:18" ht="21" customHeight="1"/>
    <row r="21" spans="1:18">
      <c r="A21" t="s">
        <v>13</v>
      </c>
      <c r="B21" t="s">
        <v>8</v>
      </c>
      <c r="C21" t="s">
        <v>17</v>
      </c>
      <c r="D21" s="5">
        <v>-255.19361202422999</v>
      </c>
      <c r="E21" s="5">
        <v>-343.588849698177</v>
      </c>
      <c r="F21" s="5">
        <v>-254.24767753818099</v>
      </c>
      <c r="G21">
        <f>AVERAGE(D21:F21)</f>
        <v>-284.34337975352929</v>
      </c>
      <c r="H21">
        <f>STDEV(D21:F21)</f>
        <v>51.310261933989501</v>
      </c>
      <c r="K21">
        <f>ABS(G21-I22)</f>
        <v>1.8125005223203061</v>
      </c>
      <c r="N21" s="2" t="s">
        <v>27</v>
      </c>
      <c r="O21" s="2" t="s">
        <v>24</v>
      </c>
      <c r="P21" s="2" t="s">
        <v>28</v>
      </c>
      <c r="Q21" s="2" t="s">
        <v>26</v>
      </c>
    </row>
    <row r="22" spans="1:18">
      <c r="C22" t="s">
        <v>18</v>
      </c>
      <c r="D22" s="5">
        <v>-253.549144804989</v>
      </c>
      <c r="E22" s="5">
        <v>-341.849771723461</v>
      </c>
      <c r="F22" s="5">
        <v>-252.19372116517701</v>
      </c>
      <c r="I22">
        <f>AVERAGE(D22:F22)</f>
        <v>-282.53087923120898</v>
      </c>
      <c r="J22">
        <f>STDEV(D22:F22)</f>
        <v>51.376137925999913</v>
      </c>
      <c r="M22" s="2" t="s">
        <v>23</v>
      </c>
      <c r="N22" s="1">
        <f>K21</f>
        <v>1.8125005223203061</v>
      </c>
      <c r="O22">
        <f>(G23-G21)*2</f>
        <v>-340.80728811455617</v>
      </c>
      <c r="P22">
        <f>(G25-G21)*2</f>
        <v>-297.99391078012138</v>
      </c>
      <c r="Q22">
        <f>(G27-G21)*2</f>
        <v>-86.01315255876807</v>
      </c>
    </row>
    <row r="23" spans="1:18">
      <c r="B23" t="s">
        <v>9</v>
      </c>
      <c r="C23" t="s">
        <v>17</v>
      </c>
      <c r="D23">
        <v>-454.60583339133302</v>
      </c>
      <c r="E23">
        <v>-454.70724839615201</v>
      </c>
      <c r="F23">
        <v>-454.92798964493699</v>
      </c>
      <c r="G23">
        <f>AVERAGE(D23:F23)</f>
        <v>-454.74702381080738</v>
      </c>
      <c r="H23">
        <f>STDEV(D23:F23)</f>
        <v>0.16472014340173433</v>
      </c>
      <c r="K23">
        <f>ABS(G23-I24)</f>
        <v>6.9106356599661467E-2</v>
      </c>
      <c r="M23" s="2" t="s">
        <v>24</v>
      </c>
      <c r="N23">
        <f>(I22-I24)*2</f>
        <v>344.29407644599746</v>
      </c>
      <c r="O23" s="1">
        <f>K23</f>
        <v>6.9106356599661467E-2</v>
      </c>
      <c r="P23">
        <f>(G25-G23)*2</f>
        <v>42.81337733443479</v>
      </c>
      <c r="Q23">
        <f>(G27-G23)*2</f>
        <v>254.7941355557881</v>
      </c>
    </row>
    <row r="24" spans="1:18">
      <c r="C24" t="s">
        <v>18</v>
      </c>
      <c r="D24">
        <v>-454.53409901160398</v>
      </c>
      <c r="E24">
        <v>-454.615578753053</v>
      </c>
      <c r="F24">
        <v>-454.88407459796599</v>
      </c>
      <c r="I24">
        <f>AVERAGE(D24:F24)</f>
        <v>-454.67791745420772</v>
      </c>
      <c r="J24">
        <f>STDEV(D24:F24)</f>
        <v>0.18312649455661775</v>
      </c>
      <c r="M24" s="2" t="s">
        <v>25</v>
      </c>
      <c r="N24">
        <f>(I22-I26)*2</f>
        <v>301.4857320559413</v>
      </c>
      <c r="O24">
        <f>(I24-I26)*2</f>
        <v>-42.808344390056163</v>
      </c>
      <c r="P24" s="1">
        <f>K25</f>
        <v>6.6589884410348077E-2</v>
      </c>
      <c r="Q24">
        <f>(I28-I26)*2</f>
        <v>214.26346353329461</v>
      </c>
    </row>
    <row r="25" spans="1:18">
      <c r="B25" t="s">
        <v>11</v>
      </c>
      <c r="C25" t="s">
        <v>17</v>
      </c>
      <c r="D25">
        <v>-433.26014212368</v>
      </c>
      <c r="E25">
        <v>-433.57529943492398</v>
      </c>
      <c r="F25">
        <v>-433.18556387216597</v>
      </c>
      <c r="G25">
        <f>AVERAGE(D25:F25)</f>
        <v>-433.34033514358998</v>
      </c>
      <c r="H25">
        <f>STDEV(D25:F25)</f>
        <v>0.20687349407617969</v>
      </c>
      <c r="K25">
        <f>ABS(G25-I26)</f>
        <v>6.6589884410348077E-2</v>
      </c>
      <c r="M25" s="2" t="s">
        <v>26</v>
      </c>
      <c r="N25">
        <f>(I22-I28)*2</f>
        <v>87.222268522646687</v>
      </c>
      <c r="O25">
        <f>(I24-I28)*2</f>
        <v>-257.07180792335078</v>
      </c>
      <c r="P25">
        <f>(I26-I28)*2</f>
        <v>-214.26346353329461</v>
      </c>
      <c r="Q25" s="1">
        <f>K27</f>
        <v>1.2079425403809978</v>
      </c>
      <c r="R25" s="15"/>
    </row>
    <row r="26" spans="1:18">
      <c r="C26" t="s">
        <v>18</v>
      </c>
      <c r="D26">
        <v>-433.19122558681698</v>
      </c>
      <c r="E26">
        <v>-433.47590759998701</v>
      </c>
      <c r="F26">
        <v>-433.15410259073502</v>
      </c>
      <c r="I26">
        <f>AVERAGE(D26:F26)</f>
        <v>-433.27374525917963</v>
      </c>
      <c r="J26">
        <f>STDEV(D26:F26)</f>
        <v>0.1760589055971104</v>
      </c>
    </row>
    <row r="27" spans="1:18">
      <c r="B27" t="s">
        <v>10</v>
      </c>
      <c r="C27" t="s">
        <v>17</v>
      </c>
      <c r="D27" s="3">
        <v>-293.78622155978201</v>
      </c>
      <c r="E27" s="3">
        <v>-319.15892217450403</v>
      </c>
      <c r="F27" s="3">
        <v>-369.104724364454</v>
      </c>
      <c r="G27">
        <f>AVERAGE(D27:F27)</f>
        <v>-327.34995603291333</v>
      </c>
      <c r="H27">
        <f>STDEV(D27:F27)</f>
        <v>38.321521276386605</v>
      </c>
      <c r="K27">
        <f>ABS(G27-I28)</f>
        <v>1.2079425403809978</v>
      </c>
    </row>
    <row r="28" spans="1:18">
      <c r="C28" t="s">
        <v>18</v>
      </c>
      <c r="D28" s="3">
        <v>-292.32236476337101</v>
      </c>
      <c r="E28" s="3">
        <v>-317.503816329622</v>
      </c>
      <c r="F28" s="3">
        <v>-368.59985938460397</v>
      </c>
      <c r="I28">
        <f>AVERAGE(D28:F28)</f>
        <v>-326.14201349253233</v>
      </c>
      <c r="J28">
        <f>STDEV(D28:F28)</f>
        <v>38.865510212681372</v>
      </c>
    </row>
    <row r="29" spans="1:18" ht="21" customHeight="1"/>
    <row r="30" spans="1:18">
      <c r="A30" t="s">
        <v>12</v>
      </c>
      <c r="B30" t="s">
        <v>8</v>
      </c>
      <c r="C30" t="s">
        <v>17</v>
      </c>
      <c r="D30" s="7">
        <v>-601.83199850730796</v>
      </c>
      <c r="E30" s="7">
        <v>-603.49303551953903</v>
      </c>
      <c r="F30" s="7">
        <v>-602.08583613501298</v>
      </c>
      <c r="G30">
        <f>AVERAGE(D30:F30)</f>
        <v>-602.47029005395325</v>
      </c>
      <c r="H30">
        <f>STDEV(D30:F30)</f>
        <v>0.89477069735314096</v>
      </c>
      <c r="K30">
        <f>ABS(G30-I31)</f>
        <v>9.2771444855316076E-2</v>
      </c>
      <c r="N30" s="2" t="s">
        <v>27</v>
      </c>
      <c r="O30" s="2" t="s">
        <v>24</v>
      </c>
      <c r="P30" s="2" t="s">
        <v>28</v>
      </c>
      <c r="Q30" s="2" t="s">
        <v>26</v>
      </c>
    </row>
    <row r="31" spans="1:18">
      <c r="C31" t="s">
        <v>18</v>
      </c>
      <c r="D31" s="7">
        <v>-601.88420226585697</v>
      </c>
      <c r="E31" s="7">
        <v>-603.57823258573899</v>
      </c>
      <c r="F31" s="7">
        <v>-602.22674964482997</v>
      </c>
      <c r="I31">
        <f>AVERAGE(D31:F31)</f>
        <v>-602.56306149880857</v>
      </c>
      <c r="J31">
        <f>STDEV(D31:F31)</f>
        <v>0.89569187141272155</v>
      </c>
      <c r="M31" s="2" t="s">
        <v>23</v>
      </c>
      <c r="N31" s="1">
        <f>K30</f>
        <v>9.2771444855316076E-2</v>
      </c>
      <c r="O31">
        <f>(G32-G30)*2</f>
        <v>-40.817595358872268</v>
      </c>
      <c r="P31">
        <f>(G34-G30)*2</f>
        <v>37.770954327748996</v>
      </c>
      <c r="Q31">
        <f>(G36-G30)*2</f>
        <v>383.32016734304386</v>
      </c>
    </row>
    <row r="32" spans="1:18">
      <c r="B32" t="s">
        <v>9</v>
      </c>
      <c r="C32" t="s">
        <v>17</v>
      </c>
      <c r="D32">
        <v>-623.15497512845297</v>
      </c>
      <c r="E32">
        <v>-622.68505091272402</v>
      </c>
      <c r="F32">
        <v>-622.79723715899104</v>
      </c>
      <c r="G32">
        <f>AVERAGE(D32:F32)</f>
        <v>-622.87908773338938</v>
      </c>
      <c r="H32">
        <f>STDEV(D32:F32)</f>
        <v>0.245421738094076</v>
      </c>
      <c r="K32">
        <f>ABS(G32-I33)</f>
        <v>0.15823592365177319</v>
      </c>
      <c r="M32" s="2" t="s">
        <v>24</v>
      </c>
      <c r="N32">
        <f>(I31-I33)*2</f>
        <v>40.315580621858089</v>
      </c>
      <c r="O32" s="1">
        <f>K32</f>
        <v>0.15823592365177319</v>
      </c>
      <c r="P32">
        <f>(G34-G32)*2</f>
        <v>78.588549686621263</v>
      </c>
      <c r="Q32">
        <f>(G36-G32)*2</f>
        <v>424.13776270191613</v>
      </c>
    </row>
    <row r="33" spans="1:18">
      <c r="C33" t="s">
        <v>18</v>
      </c>
      <c r="D33">
        <v>-623.01225670491499</v>
      </c>
      <c r="E33">
        <v>-622.49967384974195</v>
      </c>
      <c r="F33">
        <v>-622.650624874556</v>
      </c>
      <c r="I33">
        <f>AVERAGE(D33:F33)</f>
        <v>-622.72085180973761</v>
      </c>
      <c r="J33">
        <f>STDEV(D33:F33)</f>
        <v>0.26340873689589511</v>
      </c>
      <c r="M33" s="4" t="s">
        <v>25</v>
      </c>
      <c r="N33">
        <f>(I31-I35)*2</f>
        <v>-37.986393639308517</v>
      </c>
      <c r="O33">
        <f>(I33-I35)*2</f>
        <v>-78.301974261166606</v>
      </c>
      <c r="P33" s="1">
        <f>K34</f>
        <v>1.4948210924444538E-2</v>
      </c>
      <c r="Q33">
        <f>(I37-I35)*2</f>
        <v>348.94118050591453</v>
      </c>
    </row>
    <row r="34" spans="1:18">
      <c r="B34" t="s">
        <v>11</v>
      </c>
      <c r="C34" t="s">
        <v>17</v>
      </c>
      <c r="D34">
        <v>-583.369049078937</v>
      </c>
      <c r="E34">
        <v>-583.44614331298999</v>
      </c>
      <c r="F34">
        <v>-583.93924627830904</v>
      </c>
      <c r="G34">
        <f>AVERAGE(D34:F34)</f>
        <v>-583.58481289007875</v>
      </c>
      <c r="H34">
        <f>STDEV(D34:F34)</f>
        <v>0.3093592575799175</v>
      </c>
      <c r="K34">
        <f>ABS(G34-I35)</f>
        <v>1.4948210924444538E-2</v>
      </c>
      <c r="M34" s="2" t="s">
        <v>26</v>
      </c>
      <c r="N34">
        <f>(I31-I37)*2</f>
        <v>-386.92757414522305</v>
      </c>
      <c r="O34">
        <f>(I33-I37)*2</f>
        <v>-427.24315476708114</v>
      </c>
      <c r="P34">
        <f>(I35-I37)*2</f>
        <v>-348.94118050591453</v>
      </c>
      <c r="Q34" s="1">
        <f>K36</f>
        <v>1.7109319562342762</v>
      </c>
      <c r="R34" s="15"/>
    </row>
    <row r="35" spans="1:18">
      <c r="C35" t="s">
        <v>18</v>
      </c>
      <c r="D35">
        <v>-583.350399009851</v>
      </c>
      <c r="E35">
        <v>-583.38662524911899</v>
      </c>
      <c r="F35">
        <v>-583.97256977849304</v>
      </c>
      <c r="I35">
        <f>AVERAGE(D35:F35)</f>
        <v>-583.56986467915431</v>
      </c>
      <c r="J35">
        <f>STDEV(D35:F35)</f>
        <v>0.34922289855895194</v>
      </c>
    </row>
    <row r="36" spans="1:18">
      <c r="B36" t="s">
        <v>10</v>
      </c>
      <c r="C36" t="s">
        <v>17</v>
      </c>
      <c r="D36" s="5">
        <v>-433.66865352854802</v>
      </c>
      <c r="E36" s="5">
        <v>-390.97809185895898</v>
      </c>
      <c r="F36" s="5">
        <v>-407.78387375978701</v>
      </c>
      <c r="G36">
        <f>AVERAGE(D36:F36)</f>
        <v>-410.81020638243132</v>
      </c>
      <c r="H36">
        <f>STDEV(D36:F36)</f>
        <v>21.505581386547245</v>
      </c>
      <c r="K36">
        <f>ABS(G36-I37)</f>
        <v>1.7109319562342762</v>
      </c>
    </row>
    <row r="37" spans="1:18">
      <c r="C37" t="s">
        <v>18</v>
      </c>
      <c r="D37" s="5">
        <v>-432.128010542661</v>
      </c>
      <c r="E37" s="5">
        <v>-389.33271250281001</v>
      </c>
      <c r="F37" s="5">
        <v>-405.83710023312</v>
      </c>
      <c r="I37">
        <f>AVERAGE(D37:F37)</f>
        <v>-409.09927442619704</v>
      </c>
      <c r="J37">
        <f>STDEV(D37:F37)</f>
        <v>21.583343553059652</v>
      </c>
    </row>
    <row r="38" spans="1:18" ht="21" customHeight="1"/>
    <row r="39" spans="1:18">
      <c r="A39" t="s">
        <v>7</v>
      </c>
      <c r="B39" t="s">
        <v>8</v>
      </c>
      <c r="C39" t="s">
        <v>17</v>
      </c>
      <c r="D39">
        <v>-1055.00297139344</v>
      </c>
      <c r="E39">
        <v>-1054.9556688651601</v>
      </c>
      <c r="F39">
        <v>-1054.89086909051</v>
      </c>
      <c r="G39">
        <f>AVERAGE(D39:F39)</f>
        <v>-1054.9498364497033</v>
      </c>
      <c r="H39">
        <f>STDEV(D39:F39)</f>
        <v>5.6278276298203575E-2</v>
      </c>
      <c r="K39">
        <f>ABS(G39-I40)</f>
        <v>9.7648269853380043E-2</v>
      </c>
      <c r="N39" s="2" t="s">
        <v>27</v>
      </c>
      <c r="O39" s="2" t="s">
        <v>24</v>
      </c>
      <c r="P39" s="2" t="s">
        <v>28</v>
      </c>
      <c r="Q39" s="2" t="s">
        <v>26</v>
      </c>
    </row>
    <row r="40" spans="1:18">
      <c r="C40" t="s">
        <v>18</v>
      </c>
      <c r="D40">
        <v>-1054.72203202367</v>
      </c>
      <c r="E40">
        <v>-1054.7420149555601</v>
      </c>
      <c r="F40">
        <v>-1055.0925175603199</v>
      </c>
      <c r="I40">
        <f>AVERAGE(D40:F40)</f>
        <v>-1054.8521881798499</v>
      </c>
      <c r="J40">
        <f>STDEV(D40:F40)</f>
        <v>0.2083710338063697</v>
      </c>
      <c r="M40" s="2" t="s">
        <v>23</v>
      </c>
      <c r="N40" s="1">
        <f>K39</f>
        <v>9.7648269853380043E-2</v>
      </c>
      <c r="O40">
        <f>(G41-G39)*2</f>
        <v>-106.05602537724008</v>
      </c>
      <c r="P40">
        <f>(G43-G39)*2</f>
        <v>41.754756414586609</v>
      </c>
      <c r="Q40">
        <f>(G45-G39)*2</f>
        <v>35.028669072499724</v>
      </c>
    </row>
    <row r="41" spans="1:18">
      <c r="B41" t="s">
        <v>9</v>
      </c>
      <c r="C41" t="s">
        <v>17</v>
      </c>
      <c r="D41">
        <v>-1107.95528698472</v>
      </c>
      <c r="E41">
        <v>-1107.824880119</v>
      </c>
      <c r="F41">
        <v>-1108.15338031125</v>
      </c>
      <c r="G41">
        <f>AVERAGE(D41:F41)</f>
        <v>-1107.9778491383233</v>
      </c>
      <c r="H41">
        <f>STDEV(D41:F41)</f>
        <v>0.16540822881127187</v>
      </c>
      <c r="K41">
        <f>ABS(G41-I42)</f>
        <v>0.20215318562009088</v>
      </c>
      <c r="M41" s="2" t="s">
        <v>24</v>
      </c>
      <c r="N41">
        <f>(I40-I42)*2</f>
        <v>105.84701554570665</v>
      </c>
      <c r="O41" s="1">
        <f>K41</f>
        <v>0.20215318562009088</v>
      </c>
      <c r="P41">
        <f>(G43-G41)*2</f>
        <v>147.81078179182668</v>
      </c>
      <c r="Q41">
        <f>(G45-G41)*2</f>
        <v>141.0846944497398</v>
      </c>
    </row>
    <row r="42" spans="1:18">
      <c r="C42" t="s">
        <v>18</v>
      </c>
      <c r="D42">
        <v>-1107.6336786074301</v>
      </c>
      <c r="E42">
        <v>-1107.3618373505999</v>
      </c>
      <c r="F42">
        <v>-1108.33157190008</v>
      </c>
      <c r="I42">
        <f>AVERAGE(D42:F42)</f>
        <v>-1107.7756959527032</v>
      </c>
      <c r="J42">
        <f>STDEV(D42:F42)</f>
        <v>0.50022291918973127</v>
      </c>
      <c r="M42" s="4" t="s">
        <v>25</v>
      </c>
      <c r="N42">
        <f>(I40-I44)*2</f>
        <v>-41.362477273466538</v>
      </c>
      <c r="O42">
        <f>(I42-I44)*2</f>
        <v>-147.20949281917319</v>
      </c>
      <c r="P42" s="1">
        <f>K43</f>
        <v>9.8491300706655238E-2</v>
      </c>
      <c r="Q42">
        <f>(I46-I44)*2</f>
        <v>-6.8155024754000806</v>
      </c>
    </row>
    <row r="43" spans="1:18">
      <c r="B43" t="s">
        <v>11</v>
      </c>
      <c r="C43" t="s">
        <v>17</v>
      </c>
      <c r="D43" s="6">
        <v>-1034.18726154858</v>
      </c>
      <c r="E43" s="6">
        <v>-1033.8738590918499</v>
      </c>
      <c r="F43" s="6">
        <v>-1034.1562540867999</v>
      </c>
      <c r="G43">
        <f>AVERAGE(D43:F43)</f>
        <v>-1034.07245824241</v>
      </c>
      <c r="H43">
        <f>STDEV(D43:F43)</f>
        <v>0.17268926609340385</v>
      </c>
      <c r="K43">
        <f>ABS(G43-I44)</f>
        <v>9.8491300706655238E-2</v>
      </c>
      <c r="M43" s="2" t="s">
        <v>26</v>
      </c>
      <c r="N43">
        <f>(I40-I46)*2</f>
        <v>-34.546974798066458</v>
      </c>
      <c r="O43">
        <f>(I42-I46)*2</f>
        <v>-140.39399034377311</v>
      </c>
      <c r="P43">
        <f>(I44-I46)*2</f>
        <v>6.8155024754000806</v>
      </c>
      <c r="Q43" s="1">
        <f>K45</f>
        <v>0.14319886736325316</v>
      </c>
    </row>
    <row r="44" spans="1:18">
      <c r="C44" t="s">
        <v>18</v>
      </c>
      <c r="D44" s="6">
        <v>-1034.2961773207401</v>
      </c>
      <c r="E44" s="6">
        <v>-1034.0788129874099</v>
      </c>
      <c r="F44" s="6">
        <v>-1034.1378583211999</v>
      </c>
      <c r="I44">
        <f>AVERAGE(D44:F44)</f>
        <v>-1034.1709495431166</v>
      </c>
      <c r="J44">
        <f>STDEV(D44:F44)</f>
        <v>0.11239699763324894</v>
      </c>
    </row>
    <row r="45" spans="1:18">
      <c r="B45" t="s">
        <v>10</v>
      </c>
      <c r="C45" t="s">
        <v>17</v>
      </c>
      <c r="D45">
        <v>-1037.05236311112</v>
      </c>
      <c r="E45">
        <v>-1037.45050089089</v>
      </c>
      <c r="F45">
        <v>-1037.8036417383501</v>
      </c>
      <c r="G45">
        <f>AVERAGE(D45:F45)</f>
        <v>-1037.4355019134534</v>
      </c>
      <c r="H45">
        <f>STDEV(D45:F45)</f>
        <v>0.37586383295851317</v>
      </c>
      <c r="K45">
        <f>ABS(G45-I46)</f>
        <v>0.14319886736325316</v>
      </c>
    </row>
    <row r="46" spans="1:18">
      <c r="C46" t="s">
        <v>18</v>
      </c>
      <c r="D46">
        <v>-1037.2247940463401</v>
      </c>
      <c r="E46">
        <v>-1037.5395881285499</v>
      </c>
      <c r="F46">
        <v>-1037.9717201675601</v>
      </c>
      <c r="I46">
        <f>AVERAGE(D46:F46)</f>
        <v>-1037.5787007808167</v>
      </c>
      <c r="J46">
        <f>STDEV(D46:F46)</f>
        <v>0.37499600973302433</v>
      </c>
    </row>
    <row r="47" spans="1:18" ht="21" customHeight="1"/>
  </sheetData>
  <phoneticPr fontId="7" type="noConversion"/>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tabSelected="1" showRuler="0" workbookViewId="0">
      <pane xSplit="1" ySplit="2" topLeftCell="B3" activePane="bottomRight" state="frozen"/>
      <selection pane="topRight" activeCell="B1" sqref="B1"/>
      <selection pane="bottomLeft" activeCell="A3" sqref="A3"/>
      <selection pane="bottomRight" activeCell="I14" sqref="I14"/>
    </sheetView>
  </sheetViews>
  <sheetFormatPr baseColWidth="10" defaultRowHeight="13" x14ac:dyDescent="0"/>
  <cols>
    <col min="17" max="17" width="14" customWidth="1"/>
  </cols>
  <sheetData>
    <row r="1" spans="1:18">
      <c r="A1" s="2" t="s">
        <v>31</v>
      </c>
      <c r="M1" s="2" t="s">
        <v>30</v>
      </c>
      <c r="Q1" s="10" t="s">
        <v>37</v>
      </c>
    </row>
    <row r="2" spans="1:18" ht="14" customHeight="1">
      <c r="A2" t="s">
        <v>2</v>
      </c>
      <c r="B2" t="s">
        <v>32</v>
      </c>
      <c r="C2" t="s">
        <v>16</v>
      </c>
      <c r="D2" t="s">
        <v>4</v>
      </c>
      <c r="E2" t="s">
        <v>5</v>
      </c>
      <c r="F2" t="s">
        <v>6</v>
      </c>
      <c r="G2" t="s">
        <v>19</v>
      </c>
      <c r="H2" t="s">
        <v>21</v>
      </c>
      <c r="I2" t="s">
        <v>20</v>
      </c>
      <c r="J2" t="s">
        <v>22</v>
      </c>
      <c r="K2" t="s">
        <v>29</v>
      </c>
      <c r="N2" s="2" t="s">
        <v>35</v>
      </c>
      <c r="O2" s="2" t="s">
        <v>36</v>
      </c>
      <c r="P2" s="8"/>
      <c r="Q2" s="8"/>
    </row>
    <row r="3" spans="1:18" ht="14" customHeight="1">
      <c r="A3" t="s">
        <v>59</v>
      </c>
      <c r="B3" t="s">
        <v>33</v>
      </c>
      <c r="C3" t="s">
        <v>17</v>
      </c>
      <c r="D3" s="7">
        <v>-123.888056806463</v>
      </c>
      <c r="E3" s="7">
        <v>-123.7251606973</v>
      </c>
      <c r="F3" s="7">
        <v>-123.600911145837</v>
      </c>
      <c r="G3">
        <f>AVERAGE(D3:F3)</f>
        <v>-123.73804288320001</v>
      </c>
      <c r="H3">
        <f>STDEV(D3:F3)</f>
        <v>0.14400562710969489</v>
      </c>
      <c r="I3" s="7"/>
      <c r="J3" s="7"/>
      <c r="K3">
        <f>ABS(G3-I4)</f>
        <v>1.6976996885006201E-2</v>
      </c>
      <c r="M3" s="2" t="s">
        <v>35</v>
      </c>
      <c r="N3" s="1">
        <f>K3</f>
        <v>1.6976996885006201E-2</v>
      </c>
      <c r="O3">
        <f>(G5-G3)*2</f>
        <v>17.518437792994689</v>
      </c>
      <c r="P3" s="9"/>
      <c r="Q3" s="13" t="s">
        <v>47</v>
      </c>
      <c r="R3" t="s">
        <v>50</v>
      </c>
    </row>
    <row r="4" spans="1:18" ht="14" customHeight="1">
      <c r="C4" t="s">
        <v>18</v>
      </c>
      <c r="D4" s="7">
        <v>-123.845561784794</v>
      </c>
      <c r="E4" s="7">
        <v>-123.724276210268</v>
      </c>
      <c r="F4" s="7">
        <v>-123.59335966388301</v>
      </c>
      <c r="G4" s="7"/>
      <c r="H4" s="7"/>
      <c r="I4">
        <f>AVERAGE(D4:F4)</f>
        <v>-123.721065886315</v>
      </c>
      <c r="J4">
        <f>STDEV(D4:F4)</f>
        <v>0.126131705304072</v>
      </c>
      <c r="K4" s="7"/>
      <c r="M4" s="4" t="s">
        <v>36</v>
      </c>
      <c r="N4">
        <f>(I4-I6)*2</f>
        <v>-17.579568826148659</v>
      </c>
      <c r="O4" s="1">
        <f>K5</f>
        <v>4.754251346199112E-2</v>
      </c>
      <c r="P4" s="9"/>
      <c r="Q4" s="13" t="s">
        <v>48</v>
      </c>
      <c r="R4" t="s">
        <v>49</v>
      </c>
    </row>
    <row r="5" spans="1:18" ht="14" customHeight="1">
      <c r="B5" t="s">
        <v>34</v>
      </c>
      <c r="C5" t="s">
        <v>17</v>
      </c>
      <c r="D5" s="7">
        <v>-114.950631860611</v>
      </c>
      <c r="E5" s="7">
        <v>-115.00520063101899</v>
      </c>
      <c r="F5" s="7">
        <v>-114.980639468478</v>
      </c>
      <c r="G5">
        <f>AVERAGE(D5:F5)</f>
        <v>-114.97882398670266</v>
      </c>
      <c r="H5">
        <f>STDEV(D5:F5)</f>
        <v>2.732964793987663E-2</v>
      </c>
      <c r="I5" s="7"/>
      <c r="J5" s="7"/>
      <c r="K5">
        <f>ABS(G5-I6)</f>
        <v>4.754251346199112E-2</v>
      </c>
      <c r="M5" s="2"/>
      <c r="P5" s="9"/>
      <c r="Q5" s="9"/>
    </row>
    <row r="6" spans="1:18" ht="14" customHeight="1">
      <c r="C6" t="s">
        <v>18</v>
      </c>
      <c r="D6" s="7">
        <v>-114.90321038870501</v>
      </c>
      <c r="E6" s="7">
        <v>-114.91923809564599</v>
      </c>
      <c r="F6" s="7">
        <v>-114.97139593537101</v>
      </c>
      <c r="G6" s="7"/>
      <c r="H6" s="7"/>
      <c r="I6">
        <f>AVERAGE(D6:F6)</f>
        <v>-114.93128147324067</v>
      </c>
      <c r="J6">
        <f>STDEV(D6:F6)</f>
        <v>3.5652480999942837E-2</v>
      </c>
      <c r="K6" s="7"/>
      <c r="M6" s="2"/>
      <c r="P6" s="9"/>
      <c r="Q6" s="9"/>
    </row>
    <row r="7" spans="1:18" ht="14" customHeight="1">
      <c r="B7" t="s">
        <v>58</v>
      </c>
      <c r="C7" t="s">
        <v>17</v>
      </c>
      <c r="D7" s="7">
        <v>-115.50653759266</v>
      </c>
      <c r="E7" s="7">
        <v>-114.476979367965</v>
      </c>
      <c r="F7" s="7">
        <v>-115.629328957197</v>
      </c>
      <c r="G7" s="7"/>
      <c r="H7" s="7"/>
      <c r="K7" s="7"/>
      <c r="M7" s="2"/>
      <c r="P7" s="9"/>
      <c r="Q7" s="9"/>
    </row>
    <row r="8" spans="1:18" ht="14" customHeight="1">
      <c r="C8" t="s">
        <v>18</v>
      </c>
      <c r="D8" s="7">
        <v>-115.519800940045</v>
      </c>
      <c r="E8" s="7">
        <v>-114.41363258004201</v>
      </c>
      <c r="F8" s="7">
        <v>-115.589049144347</v>
      </c>
      <c r="G8" s="7"/>
      <c r="H8" s="7"/>
      <c r="K8" s="7"/>
      <c r="M8" s="2"/>
      <c r="P8" s="9"/>
      <c r="Q8" s="9"/>
    </row>
    <row r="9" spans="1:18" ht="23" customHeight="1">
      <c r="D9" s="7"/>
      <c r="E9" s="7"/>
      <c r="F9" s="7"/>
      <c r="G9" s="7"/>
      <c r="H9" s="7"/>
      <c r="I9" s="7"/>
      <c r="J9" s="7"/>
      <c r="K9" s="7"/>
      <c r="P9" s="8"/>
      <c r="Q9" s="8"/>
    </row>
    <row r="10" spans="1:18" ht="14" customHeight="1">
      <c r="A10" t="s">
        <v>60</v>
      </c>
      <c r="B10" t="s">
        <v>33</v>
      </c>
      <c r="C10" t="s">
        <v>17</v>
      </c>
      <c r="D10" s="17">
        <v>-128.88730018455399</v>
      </c>
      <c r="E10" s="17">
        <v>-128.78457522754101</v>
      </c>
      <c r="F10" s="17">
        <v>-128.72283682213799</v>
      </c>
      <c r="G10">
        <f>AVERAGE(D10:F10)</f>
        <v>-128.79823741141101</v>
      </c>
      <c r="H10">
        <f>STDEV(D10:F10)</f>
        <v>8.3078522166485411E-2</v>
      </c>
      <c r="I10" s="14"/>
      <c r="J10" s="14"/>
      <c r="K10">
        <f>ABS(G10-I11)</f>
        <v>1.7059194454020599E-2</v>
      </c>
      <c r="N10" s="15" t="s">
        <v>35</v>
      </c>
      <c r="O10" s="15" t="s">
        <v>36</v>
      </c>
      <c r="P10" s="9"/>
      <c r="Q10" s="9"/>
    </row>
    <row r="11" spans="1:18" ht="14" customHeight="1">
      <c r="C11" t="s">
        <v>18</v>
      </c>
      <c r="D11" s="17">
        <v>-128.92542361846</v>
      </c>
      <c r="E11" s="17">
        <v>-128.77037077485801</v>
      </c>
      <c r="F11" s="17">
        <v>-128.64774025755301</v>
      </c>
      <c r="G11" s="14"/>
      <c r="H11" s="14"/>
      <c r="I11">
        <f>AVERAGE(D11:F11)</f>
        <v>-128.78117821695699</v>
      </c>
      <c r="J11">
        <f>STDEV(D11:F11)</f>
        <v>0.13915679226934261</v>
      </c>
      <c r="K11" s="14"/>
      <c r="M11" s="13" t="s">
        <v>35</v>
      </c>
      <c r="N11" s="1">
        <f>K10</f>
        <v>1.7059194454020599E-2</v>
      </c>
      <c r="O11">
        <f>(G12-G10)*2</f>
        <v>5.1662793675280341</v>
      </c>
      <c r="P11" s="9"/>
      <c r="Q11" s="13" t="s">
        <v>47</v>
      </c>
      <c r="R11" t="s">
        <v>51</v>
      </c>
    </row>
    <row r="12" spans="1:18" ht="14" customHeight="1">
      <c r="B12" t="s">
        <v>34</v>
      </c>
      <c r="C12" t="s">
        <v>17</v>
      </c>
      <c r="D12" s="18">
        <v>-126.085582718056</v>
      </c>
      <c r="E12" s="17">
        <v>-126.096193531856</v>
      </c>
      <c r="F12" s="18">
        <v>-126.463516933029</v>
      </c>
      <c r="G12">
        <f>AVERAGE(D12:F12)</f>
        <v>-126.21509772764699</v>
      </c>
      <c r="H12">
        <f>STDEV(D12:F12)</f>
        <v>0.21520274985311352</v>
      </c>
      <c r="I12" s="14"/>
      <c r="J12" s="14"/>
      <c r="K12">
        <f>ABS(G12-I13)</f>
        <v>2.1762746030972835E-2</v>
      </c>
      <c r="M12" s="16" t="s">
        <v>36</v>
      </c>
      <c r="N12">
        <f>(I11-I13)*2</f>
        <v>-5.1756864706819385</v>
      </c>
      <c r="O12" s="1">
        <f>K12</f>
        <v>2.1762746030972835E-2</v>
      </c>
      <c r="P12" s="9"/>
      <c r="Q12" s="13" t="s">
        <v>48</v>
      </c>
      <c r="R12" t="s">
        <v>61</v>
      </c>
    </row>
    <row r="13" spans="1:18" ht="14" customHeight="1">
      <c r="C13" t="s">
        <v>18</v>
      </c>
      <c r="D13" s="18">
        <v>-126.117918966242</v>
      </c>
      <c r="E13" s="17">
        <v>-126.092284835765</v>
      </c>
      <c r="F13" s="18">
        <v>-126.369801142841</v>
      </c>
      <c r="G13" s="14"/>
      <c r="H13" s="14"/>
      <c r="I13">
        <f>AVERAGE(D13:F13)</f>
        <v>-126.19333498161602</v>
      </c>
      <c r="J13">
        <f>STDEV(D13:F13)</f>
        <v>0.1533607078245382</v>
      </c>
      <c r="K13" s="14"/>
      <c r="M13" s="15"/>
      <c r="P13" s="9"/>
      <c r="Q13" s="9"/>
    </row>
    <row r="14" spans="1:18" ht="22" customHeight="1">
      <c r="D14" s="7"/>
      <c r="E14" s="7"/>
      <c r="F14" s="7"/>
      <c r="G14" s="7"/>
      <c r="H14" s="7"/>
      <c r="I14" s="7"/>
      <c r="J14" s="7"/>
      <c r="K14" s="7"/>
      <c r="M14" s="2"/>
      <c r="P14" s="8"/>
      <c r="Q14" s="8"/>
    </row>
    <row r="15" spans="1:18" ht="14" customHeight="1">
      <c r="A15" t="s">
        <v>14</v>
      </c>
      <c r="B15" t="s">
        <v>33</v>
      </c>
      <c r="C15" t="s">
        <v>17</v>
      </c>
      <c r="D15" s="14">
        <v>-568.69661779889998</v>
      </c>
      <c r="E15" s="14">
        <v>-568.67846729796395</v>
      </c>
      <c r="F15" s="14">
        <v>-568.98237866588204</v>
      </c>
      <c r="G15">
        <f>AVERAGE(E15:F15)</f>
        <v>-568.83042298192299</v>
      </c>
      <c r="H15">
        <f>STDEV(D15:F15)</f>
        <v>0.1704654575627233</v>
      </c>
      <c r="I15" s="7"/>
      <c r="J15" s="7"/>
      <c r="K15">
        <f>ABS(G15-I16)</f>
        <v>2.7007028264051769E-2</v>
      </c>
      <c r="N15" s="2" t="s">
        <v>35</v>
      </c>
      <c r="O15" s="2" t="s">
        <v>36</v>
      </c>
      <c r="P15" s="9"/>
      <c r="Q15" s="9"/>
    </row>
    <row r="16" spans="1:18" ht="14" customHeight="1">
      <c r="C16" t="s">
        <v>18</v>
      </c>
      <c r="D16" s="14">
        <v>-568.57027681116006</v>
      </c>
      <c r="E16" s="14">
        <v>-568.76932163745096</v>
      </c>
      <c r="F16" s="14">
        <v>-568.94553838292302</v>
      </c>
      <c r="G16" s="7"/>
      <c r="H16" s="7"/>
      <c r="I16">
        <f>AVERAGE(E16:F16)</f>
        <v>-568.85743001018704</v>
      </c>
      <c r="J16">
        <f>STDEV(D16:F16)</f>
        <v>0.18774647422341881</v>
      </c>
      <c r="K16" s="7"/>
      <c r="M16" s="4" t="s">
        <v>35</v>
      </c>
      <c r="N16" s="1">
        <f>K15</f>
        <v>2.7007028264051769E-2</v>
      </c>
      <c r="O16">
        <f>(G17-G15)*2</f>
        <v>-11.685292632141227</v>
      </c>
      <c r="P16" s="9"/>
      <c r="Q16" s="13" t="s">
        <v>47</v>
      </c>
      <c r="R16" t="s">
        <v>53</v>
      </c>
    </row>
    <row r="17" spans="1:18" ht="14" customHeight="1">
      <c r="B17" t="s">
        <v>34</v>
      </c>
      <c r="C17" t="s">
        <v>17</v>
      </c>
      <c r="D17" s="7">
        <v>-574.33498416815303</v>
      </c>
      <c r="E17" s="7">
        <v>-574.51595812770995</v>
      </c>
      <c r="F17" s="7">
        <v>-575.16826559811796</v>
      </c>
      <c r="G17">
        <f>AVERAGE(D17:F17)</f>
        <v>-574.67306929799361</v>
      </c>
      <c r="H17">
        <f>STDEV(D17:F17)</f>
        <v>0.43829490671468263</v>
      </c>
      <c r="I17" s="7"/>
      <c r="J17" s="7"/>
      <c r="K17">
        <f>ABS(G17-I18)</f>
        <v>3.8900095953636082E-2</v>
      </c>
      <c r="M17" s="2" t="s">
        <v>36</v>
      </c>
      <c r="N17">
        <f>(I16-I18)*2</f>
        <v>11.553478383705851</v>
      </c>
      <c r="O17" s="1">
        <f>K17</f>
        <v>3.8900095953636082E-2</v>
      </c>
      <c r="P17" s="9"/>
      <c r="Q17" s="13" t="s">
        <v>48</v>
      </c>
      <c r="R17" t="s">
        <v>52</v>
      </c>
    </row>
    <row r="18" spans="1:18" ht="14" customHeight="1">
      <c r="C18" t="s">
        <v>18</v>
      </c>
      <c r="D18" s="7">
        <v>-574.23614599598397</v>
      </c>
      <c r="E18" s="7">
        <v>-574.538021379925</v>
      </c>
      <c r="F18" s="7">
        <v>-575.12834023021105</v>
      </c>
      <c r="G18" s="7"/>
      <c r="H18" s="7"/>
      <c r="I18">
        <f>AVERAGE(D18:F18)</f>
        <v>-574.63416920203997</v>
      </c>
      <c r="J18">
        <f>STDEV(D18:F18)</f>
        <v>0.4538016534457589</v>
      </c>
      <c r="K18" s="7"/>
      <c r="M18" s="2"/>
      <c r="P18" s="9"/>
      <c r="Q18" s="9"/>
    </row>
    <row r="19" spans="1:18" ht="23" customHeight="1">
      <c r="D19" s="7"/>
      <c r="E19" s="7"/>
      <c r="F19" s="7"/>
      <c r="G19" s="7"/>
      <c r="H19" s="7"/>
      <c r="I19" s="7"/>
      <c r="J19" s="7"/>
      <c r="K19" s="7"/>
      <c r="M19" s="2"/>
      <c r="P19" s="8"/>
      <c r="Q19" s="8"/>
    </row>
    <row r="20" spans="1:18" ht="14" customHeight="1">
      <c r="A20" t="s">
        <v>13</v>
      </c>
      <c r="B20" t="s">
        <v>33</v>
      </c>
      <c r="C20" t="s">
        <v>17</v>
      </c>
      <c r="D20" s="7">
        <v>-420.44940396123201</v>
      </c>
      <c r="E20" s="7">
        <v>-420.90532685729301</v>
      </c>
      <c r="F20" s="7">
        <v>-420.56919542974902</v>
      </c>
      <c r="G20">
        <f>AVERAGE(D20:F20)</f>
        <v>-420.6413087494247</v>
      </c>
      <c r="H20">
        <f>STDEV(D20:F20)</f>
        <v>0.23636131228300605</v>
      </c>
      <c r="I20" s="7"/>
      <c r="J20" s="7"/>
      <c r="K20">
        <f>ABS(G20-I21)</f>
        <v>5.643701037200799E-2</v>
      </c>
      <c r="N20" s="2" t="s">
        <v>35</v>
      </c>
      <c r="O20" s="2" t="s">
        <v>36</v>
      </c>
      <c r="P20" s="9"/>
      <c r="Q20" s="9"/>
    </row>
    <row r="21" spans="1:18" ht="14" customHeight="1">
      <c r="C21" t="s">
        <v>18</v>
      </c>
      <c r="D21" s="7">
        <v>-420.41266388673199</v>
      </c>
      <c r="E21" s="7">
        <v>-420.850420910558</v>
      </c>
      <c r="F21" s="7">
        <v>-420.49153041986801</v>
      </c>
      <c r="G21" s="7"/>
      <c r="H21" s="7"/>
      <c r="I21">
        <f>AVERAGE(D21:F21)</f>
        <v>-420.58487173905269</v>
      </c>
      <c r="J21">
        <f>STDEV(D21:F21)</f>
        <v>0.23332864028575662</v>
      </c>
      <c r="K21" s="7"/>
      <c r="M21" s="2" t="s">
        <v>35</v>
      </c>
      <c r="N21" s="1">
        <f>K20</f>
        <v>5.643701037200799E-2</v>
      </c>
      <c r="O21">
        <f>(G22-G20)*2</f>
        <v>11.972759771558117</v>
      </c>
      <c r="P21" s="9"/>
      <c r="Q21" s="13" t="s">
        <v>47</v>
      </c>
      <c r="R21" t="s">
        <v>55</v>
      </c>
    </row>
    <row r="22" spans="1:18" ht="14" customHeight="1">
      <c r="B22" t="s">
        <v>34</v>
      </c>
      <c r="C22" t="s">
        <v>17</v>
      </c>
      <c r="D22" s="7">
        <v>-414.626967656516</v>
      </c>
      <c r="E22" s="7">
        <v>-414.78121959842701</v>
      </c>
      <c r="F22" s="7">
        <v>-414.55659933599401</v>
      </c>
      <c r="G22">
        <f>AVERAGE(D22:F22)</f>
        <v>-414.65492886364564</v>
      </c>
      <c r="H22">
        <f>STDEV(D22:F22)</f>
        <v>0.11489098050752103</v>
      </c>
      <c r="K22">
        <f>ABS(G22-I23)</f>
        <v>1.6619624739632854E-2</v>
      </c>
      <c r="M22" s="4" t="s">
        <v>36</v>
      </c>
      <c r="N22">
        <f>(I21-I23)*2</f>
        <v>-11.893125000293367</v>
      </c>
      <c r="O22" s="1">
        <f>K22</f>
        <v>1.6619624739632854E-2</v>
      </c>
      <c r="P22" s="9"/>
      <c r="Q22" s="13" t="s">
        <v>48</v>
      </c>
      <c r="R22" t="s">
        <v>54</v>
      </c>
    </row>
    <row r="23" spans="1:18" ht="14" customHeight="1">
      <c r="C23" t="s">
        <v>18</v>
      </c>
      <c r="D23" s="7">
        <v>-414.62250102460803</v>
      </c>
      <c r="E23" s="7">
        <v>-414.738478786119</v>
      </c>
      <c r="F23" s="7">
        <v>-414.55394790599098</v>
      </c>
      <c r="G23" s="7"/>
      <c r="H23" s="7"/>
      <c r="I23">
        <f>AVERAGE(D23:F23)</f>
        <v>-414.638309238906</v>
      </c>
      <c r="J23">
        <f>STDEV(D23:F23)</f>
        <v>9.3275592518481054E-2</v>
      </c>
      <c r="K23" s="7"/>
      <c r="M23" s="2"/>
      <c r="P23" s="9"/>
      <c r="Q23" s="9"/>
    </row>
    <row r="24" spans="1:18" ht="23" customHeight="1">
      <c r="D24" s="7"/>
      <c r="E24" s="7"/>
      <c r="F24" s="7"/>
      <c r="G24" s="7"/>
      <c r="H24" s="7"/>
      <c r="I24" s="7"/>
      <c r="J24" s="7"/>
      <c r="K24" s="7"/>
      <c r="M24" s="2"/>
      <c r="P24" s="8"/>
      <c r="Q24" s="8"/>
    </row>
    <row r="25" spans="1:18" ht="14" customHeight="1">
      <c r="A25" t="s">
        <v>12</v>
      </c>
      <c r="B25" t="s">
        <v>33</v>
      </c>
      <c r="C25" t="s">
        <v>17</v>
      </c>
      <c r="D25" s="7">
        <v>-603.35089141197898</v>
      </c>
      <c r="E25" s="7">
        <v>-603.10840405982196</v>
      </c>
      <c r="F25" s="7">
        <v>-602.83318890499095</v>
      </c>
      <c r="G25">
        <f>AVERAGE(D25:F25)</f>
        <v>-603.097494792264</v>
      </c>
      <c r="H25">
        <f>STDEV(D25:F25)</f>
        <v>0.25902360997486673</v>
      </c>
      <c r="I25" s="7"/>
      <c r="J25" s="7"/>
      <c r="K25">
        <f>ABS(G25-I26)</f>
        <v>0.23841277926396742</v>
      </c>
      <c r="N25" s="2" t="s">
        <v>35</v>
      </c>
      <c r="O25" s="2" t="s">
        <v>36</v>
      </c>
      <c r="P25" s="9"/>
      <c r="Q25" s="9"/>
    </row>
    <row r="26" spans="1:18" ht="14" customHeight="1">
      <c r="C26" t="s">
        <v>18</v>
      </c>
      <c r="D26" s="7">
        <v>-603.71043122134495</v>
      </c>
      <c r="E26" s="7">
        <v>-603.45507775868305</v>
      </c>
      <c r="F26" s="7">
        <v>-602.84221373455603</v>
      </c>
      <c r="G26" s="7"/>
      <c r="I26">
        <f>AVERAGE(D26:F26)</f>
        <v>-603.33590757152797</v>
      </c>
      <c r="J26">
        <f>STDEV(D26:F26)</f>
        <v>0.44620796857680978</v>
      </c>
      <c r="K26" s="7"/>
      <c r="M26" s="2" t="s">
        <v>35</v>
      </c>
      <c r="N26" s="1">
        <f>K25</f>
        <v>0.23841277926396742</v>
      </c>
      <c r="O26">
        <f>(G27-G25)*2</f>
        <v>100.91577469211461</v>
      </c>
      <c r="P26" s="9"/>
      <c r="Q26" s="13" t="s">
        <v>47</v>
      </c>
      <c r="R26" t="s">
        <v>57</v>
      </c>
    </row>
    <row r="27" spans="1:18" ht="14" customHeight="1">
      <c r="B27" t="s">
        <v>34</v>
      </c>
      <c r="C27" t="s">
        <v>17</v>
      </c>
      <c r="D27" s="7">
        <v>-552.62010843250698</v>
      </c>
      <c r="E27" s="7">
        <v>-552.63717349507397</v>
      </c>
      <c r="F27" s="7">
        <v>-552.66154041103903</v>
      </c>
      <c r="G27">
        <f>AVERAGE(D27:F27)</f>
        <v>-552.6396074462067</v>
      </c>
      <c r="H27">
        <f>STDEV(D27:F27)</f>
        <v>2.0822951276349515E-2</v>
      </c>
      <c r="I27" s="7"/>
      <c r="J27" s="7"/>
      <c r="K27">
        <f>ABS(G27-I28)</f>
        <v>6.8364395569005865E-2</v>
      </c>
      <c r="M27" s="4" t="s">
        <v>36</v>
      </c>
      <c r="N27">
        <f>(I26-I28)*2</f>
        <v>-101.52932904178056</v>
      </c>
      <c r="O27" s="1">
        <f>K27</f>
        <v>6.8364395569005865E-2</v>
      </c>
      <c r="P27" s="9"/>
      <c r="Q27" s="13" t="s">
        <v>48</v>
      </c>
      <c r="R27" t="s">
        <v>56</v>
      </c>
    </row>
    <row r="28" spans="1:18" ht="14" customHeight="1">
      <c r="C28" t="s">
        <v>18</v>
      </c>
      <c r="D28" s="7">
        <v>-552.48826303834596</v>
      </c>
      <c r="E28" s="7">
        <v>-552.56453340005305</v>
      </c>
      <c r="F28" s="7">
        <v>-552.66093271351394</v>
      </c>
      <c r="G28" s="7"/>
      <c r="I28">
        <f>AVERAGE(D28:F28)</f>
        <v>-552.57124305063769</v>
      </c>
      <c r="J28">
        <f>STDEV(D28:F28)</f>
        <v>8.6530160862439198E-2</v>
      </c>
      <c r="K28" s="7"/>
      <c r="M28" s="2"/>
      <c r="P28" s="9"/>
      <c r="Q28" s="9"/>
    </row>
    <row r="29" spans="1:18" ht="23" customHeight="1">
      <c r="D29" s="7"/>
      <c r="E29" s="7"/>
      <c r="F29" s="7"/>
      <c r="G29" s="7"/>
      <c r="H29" s="7"/>
      <c r="I29" s="7"/>
      <c r="J29" s="7"/>
      <c r="K29" s="7"/>
      <c r="M29" s="2"/>
      <c r="P29" s="8"/>
      <c r="Q29" s="8"/>
    </row>
    <row r="30" spans="1:18" ht="14" customHeight="1">
      <c r="A30" t="s">
        <v>7</v>
      </c>
      <c r="B30" t="s">
        <v>33</v>
      </c>
      <c r="C30" t="s">
        <v>17</v>
      </c>
      <c r="D30" s="7">
        <v>-995.14977970092195</v>
      </c>
      <c r="E30" s="7">
        <v>-995.23428216752598</v>
      </c>
      <c r="F30" s="7">
        <v>-995.40816497408798</v>
      </c>
      <c r="G30">
        <f>AVERAGE(D30:F30)</f>
        <v>-995.26407561417864</v>
      </c>
      <c r="H30">
        <f>STDEV(D30:F30)</f>
        <v>0.13174397308740296</v>
      </c>
      <c r="I30" s="7"/>
      <c r="J30" s="7"/>
      <c r="K30">
        <f>ABS(G30-I31)</f>
        <v>4.87308888990583E-2</v>
      </c>
      <c r="N30" s="2" t="s">
        <v>35</v>
      </c>
      <c r="O30" s="2" t="s">
        <v>36</v>
      </c>
      <c r="P30" s="9"/>
      <c r="Q30" s="9"/>
    </row>
    <row r="31" spans="1:18" ht="14" customHeight="1">
      <c r="C31" t="s">
        <v>18</v>
      </c>
      <c r="D31" s="7">
        <v>-995.18637404170795</v>
      </c>
      <c r="E31" s="7">
        <v>-995.18609612346199</v>
      </c>
      <c r="F31" s="7">
        <v>-995.56594934406303</v>
      </c>
      <c r="G31" s="7"/>
      <c r="I31">
        <f>AVERAGE(D31:F31)</f>
        <v>-995.3128065030777</v>
      </c>
      <c r="J31">
        <f>STDEV(D31:F31)</f>
        <v>0.21922817511954656</v>
      </c>
      <c r="K31" s="7"/>
      <c r="M31" s="2" t="s">
        <v>35</v>
      </c>
      <c r="N31" s="1">
        <f>K30</f>
        <v>4.87308888990583E-2</v>
      </c>
      <c r="O31">
        <f>(G32-G30)*2</f>
        <v>0.91029181229646383</v>
      </c>
      <c r="P31" s="9"/>
      <c r="Q31" s="13" t="s">
        <v>47</v>
      </c>
      <c r="R31" t="s">
        <v>1</v>
      </c>
    </row>
    <row r="32" spans="1:18" ht="14" customHeight="1">
      <c r="B32" t="s">
        <v>34</v>
      </c>
      <c r="C32" t="s">
        <v>17</v>
      </c>
      <c r="D32" s="7">
        <v>-994.79107970283906</v>
      </c>
      <c r="E32" s="7">
        <v>-994.67472067450694</v>
      </c>
      <c r="F32" s="7">
        <v>-994.96098874674499</v>
      </c>
      <c r="G32">
        <f>AVERAGE(D32:F32)</f>
        <v>-994.8089297080304</v>
      </c>
      <c r="H32">
        <f>STDEV(D32:F32)</f>
        <v>0.14396638256800764</v>
      </c>
      <c r="I32" s="7"/>
      <c r="J32" s="7"/>
      <c r="K32">
        <f>ABS(G32-I33)</f>
        <v>6.556716947534369E-2</v>
      </c>
      <c r="M32" s="2" t="s">
        <v>36</v>
      </c>
      <c r="N32">
        <f>(I31-I33)*2</f>
        <v>-1.1388879290452678</v>
      </c>
      <c r="O32" s="1">
        <f>K32</f>
        <v>6.556716947534369E-2</v>
      </c>
      <c r="P32" s="9"/>
      <c r="Q32" s="13" t="s">
        <v>48</v>
      </c>
      <c r="R32" t="s">
        <v>0</v>
      </c>
    </row>
    <row r="33" spans="3:17" ht="14" customHeight="1">
      <c r="C33" t="s">
        <v>18</v>
      </c>
      <c r="D33" s="7">
        <v>-994.69436346113798</v>
      </c>
      <c r="E33" s="7">
        <v>-994.64625762624803</v>
      </c>
      <c r="F33" s="7">
        <v>-994.88946652827894</v>
      </c>
      <c r="G33" s="7"/>
      <c r="I33">
        <f>AVERAGE(D33:F33)</f>
        <v>-994.74336253855506</v>
      </c>
      <c r="J33">
        <f>STDEV(D33:F33)</f>
        <v>0.12879567033700673</v>
      </c>
      <c r="K33" s="7"/>
      <c r="M33" s="2"/>
      <c r="P33" s="9"/>
      <c r="Q33" s="9"/>
    </row>
  </sheetData>
  <phoneticPr fontId="7" type="noConversion"/>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miRNA loss rates</vt:lpstr>
      <vt:lpstr>clock models</vt:lpstr>
      <vt:lpstr>topology tests</vt:lpstr>
    </vt:vector>
  </TitlesOfParts>
  <Company>University of California, Davis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Moore</dc:creator>
  <cp:lastModifiedBy>Bob Thomson</cp:lastModifiedBy>
  <dcterms:created xsi:type="dcterms:W3CDTF">2013-06-18T00:26:36Z</dcterms:created>
  <dcterms:modified xsi:type="dcterms:W3CDTF">2014-03-26T23:36:24Z</dcterms:modified>
</cp:coreProperties>
</file>