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Ion\Documents\Nat Documents\Paper\"/>
    </mc:Choice>
  </mc:AlternateContent>
  <xr:revisionPtr revIDLastSave="0" documentId="13_ncr:1_{A45AEC0E-DD11-483D-906A-3637463E7A24}" xr6:coauthVersionLast="33" xr6:coauthVersionMax="33" xr10:uidLastSave="{00000000-0000-0000-0000-000000000000}"/>
  <bookViews>
    <workbookView xWindow="0" yWindow="0" windowWidth="15360" windowHeight="7545" xr2:uid="{3C33DF82-8DF0-46E6-9156-7A21D489B2FB}"/>
  </bookViews>
  <sheets>
    <sheet name="Raw reads" sheetId="1" r:id="rId1"/>
    <sheet name="Library prep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 l="1"/>
  <c r="F85" i="1"/>
  <c r="E85" i="1"/>
  <c r="D85" i="1"/>
  <c r="C85" i="1"/>
  <c r="F70" i="1" l="1"/>
  <c r="D70" i="1"/>
  <c r="G83" i="1"/>
  <c r="F83" i="1"/>
  <c r="E83" i="1"/>
  <c r="D83" i="1"/>
  <c r="C83" i="1"/>
  <c r="G82" i="1"/>
  <c r="F82" i="1"/>
  <c r="E82" i="1"/>
  <c r="D82" i="1"/>
  <c r="C82" i="1"/>
  <c r="D27" i="1"/>
  <c r="E27" i="1"/>
  <c r="E31" i="1" s="1"/>
  <c r="F27" i="1"/>
  <c r="F31" i="1" s="1"/>
  <c r="G27" i="1"/>
  <c r="G31" i="1" s="1"/>
  <c r="C27" i="1"/>
  <c r="G59" i="1"/>
  <c r="F59" i="1"/>
  <c r="E59" i="1"/>
  <c r="D59" i="1"/>
  <c r="C59" i="1"/>
  <c r="G58" i="1"/>
  <c r="F58" i="1"/>
  <c r="E58" i="1"/>
  <c r="D58" i="1"/>
  <c r="C58" i="1"/>
  <c r="G46" i="1"/>
  <c r="F46" i="1"/>
  <c r="E46" i="1"/>
  <c r="D46" i="1"/>
  <c r="C46" i="1"/>
  <c r="G45" i="1"/>
  <c r="F45" i="1"/>
  <c r="E45" i="1"/>
  <c r="D45" i="1"/>
  <c r="C45" i="1"/>
  <c r="D71" i="1"/>
  <c r="E71" i="1"/>
  <c r="F71" i="1"/>
  <c r="G71" i="1"/>
  <c r="E70" i="1"/>
  <c r="G70" i="1"/>
  <c r="C70" i="1"/>
  <c r="C71" i="1"/>
  <c r="D31" i="1"/>
  <c r="C31" i="1"/>
  <c r="D32" i="1"/>
  <c r="E32" i="1"/>
  <c r="F32" i="1"/>
  <c r="G32" i="1"/>
  <c r="D17" i="1"/>
  <c r="E17" i="1"/>
  <c r="F17" i="1"/>
  <c r="G17" i="1"/>
  <c r="C17" i="1"/>
  <c r="C32" i="1"/>
  <c r="G18" i="1"/>
  <c r="E18" i="1"/>
  <c r="F18" i="1"/>
  <c r="D18" i="1"/>
  <c r="C18" i="1"/>
</calcChain>
</file>

<file path=xl/sharedStrings.xml><?xml version="1.0" encoding="utf-8"?>
<sst xmlns="http://schemas.openxmlformats.org/spreadsheetml/2006/main" count="260" uniqueCount="95">
  <si>
    <t>UK36</t>
  </si>
  <si>
    <r>
      <rPr>
        <b/>
        <i/>
        <sz val="11"/>
        <color theme="1"/>
        <rFont val="Calibri"/>
        <family val="2"/>
        <scheme val="minor"/>
      </rPr>
      <t xml:space="preserve">Bordetella pertussis </t>
    </r>
    <r>
      <rPr>
        <b/>
        <sz val="11"/>
        <color theme="1"/>
        <rFont val="Calibri"/>
        <family val="2"/>
        <scheme val="minor"/>
      </rPr>
      <t>Strain</t>
    </r>
  </si>
  <si>
    <t>UK38</t>
  </si>
  <si>
    <t>UK39</t>
  </si>
  <si>
    <t>UK48</t>
  </si>
  <si>
    <t>UK76</t>
  </si>
  <si>
    <t>BioProject</t>
  </si>
  <si>
    <t>BioSample</t>
  </si>
  <si>
    <t>Sequencer model</t>
  </si>
  <si>
    <t>Number of reads</t>
  </si>
  <si>
    <t>SAMEA1570050</t>
  </si>
  <si>
    <t>PRJEB2850</t>
  </si>
  <si>
    <t>Illumina MiSeq</t>
  </si>
  <si>
    <t>% Identity to reference (Tohama I)</t>
  </si>
  <si>
    <t xml:space="preserve">% GC </t>
  </si>
  <si>
    <t>SAMEA1570035</t>
  </si>
  <si>
    <t>SAMEA1570041</t>
  </si>
  <si>
    <t>SAMEA1570040</t>
  </si>
  <si>
    <t>SAMEA2060461</t>
  </si>
  <si>
    <t>Date published</t>
  </si>
  <si>
    <t>Illumina reads (NCBI)</t>
  </si>
  <si>
    <t>Depth of coverage / x</t>
  </si>
  <si>
    <t>PHE identifier</t>
  </si>
  <si>
    <t>H121120872</t>
  </si>
  <si>
    <t>H121320680</t>
  </si>
  <si>
    <t>H121340485</t>
  </si>
  <si>
    <t>H123040597</t>
  </si>
  <si>
    <t>H122560437</t>
  </si>
  <si>
    <t>Place of isolation/submission</t>
  </si>
  <si>
    <t>Slough</t>
  </si>
  <si>
    <t>Southampton</t>
  </si>
  <si>
    <t>Kingston</t>
  </si>
  <si>
    <t>Bristol</t>
  </si>
  <si>
    <t>Date of isolation</t>
  </si>
  <si>
    <t>Serotype</t>
  </si>
  <si>
    <t>Strain information</t>
  </si>
  <si>
    <t xml:space="preserve"> 1,3</t>
  </si>
  <si>
    <t xml:space="preserve"> 1,2</t>
  </si>
  <si>
    <t>ptxP</t>
  </si>
  <si>
    <t>ptxA</t>
  </si>
  <si>
    <t>prn</t>
  </si>
  <si>
    <t>fim2</t>
  </si>
  <si>
    <t xml:space="preserve">fim3 </t>
  </si>
  <si>
    <t>MinION</t>
  </si>
  <si>
    <t>TBC</t>
  </si>
  <si>
    <t>Flow Cell</t>
  </si>
  <si>
    <t>R9.4</t>
  </si>
  <si>
    <t>Total length / Mb</t>
  </si>
  <si>
    <t>Mass pooled in library / ng</t>
  </si>
  <si>
    <t>Mean read length / bp</t>
  </si>
  <si>
    <t>Read length / bp</t>
  </si>
  <si>
    <t>% Identity to Illumina reads</t>
  </si>
  <si>
    <t>Yield / Mb/ng</t>
  </si>
  <si>
    <t>Nanopore reads - native barcoding - MinKNOW + Porechop</t>
  </si>
  <si>
    <t>EXP-NBD103 &amp; SQK-LSK108</t>
  </si>
  <si>
    <t>Library prep kit</t>
  </si>
  <si>
    <t>Number of reads - total</t>
  </si>
  <si>
    <t>Nanopore reads - native barcoding - Albacore + Porechop - ALL READS</t>
  </si>
  <si>
    <t>Nanopore reads - native barcoding - Albacore + Porechop - END-REPAIRED READS</t>
  </si>
  <si>
    <t>Nanopore reads - native barcoding - Albacore + Porechop - NON-END-REPAIRED READS</t>
  </si>
  <si>
    <t>Barcode</t>
  </si>
  <si>
    <t>NB02</t>
  </si>
  <si>
    <t>NB04</t>
  </si>
  <si>
    <t>NB06</t>
  </si>
  <si>
    <t>NB08</t>
  </si>
  <si>
    <t>NB10</t>
  </si>
  <si>
    <t>NB03</t>
  </si>
  <si>
    <t>NB05</t>
  </si>
  <si>
    <t>NB07</t>
  </si>
  <si>
    <t>NB09</t>
  </si>
  <si>
    <t>NB11</t>
  </si>
  <si>
    <t>Barcode(s)</t>
  </si>
  <si>
    <t>NB02 &amp; NB03</t>
  </si>
  <si>
    <t>NB04 &amp; NB05</t>
  </si>
  <si>
    <t>NB06 &amp; NB07</t>
  </si>
  <si>
    <t>NB08 &amp; NB09</t>
  </si>
  <si>
    <t>NB10 &amp; NB11</t>
  </si>
  <si>
    <t>Nanopore reads - native barcoding - Albacore only</t>
  </si>
  <si>
    <t>PRJNA478201</t>
  </si>
  <si>
    <t>SAMN09500966</t>
  </si>
  <si>
    <t>SAMN09500967</t>
  </si>
  <si>
    <t>SAMN09500968</t>
  </si>
  <si>
    <t>SAMN09500969</t>
  </si>
  <si>
    <t>SAMN09500970</t>
  </si>
  <si>
    <t>Strain</t>
  </si>
  <si>
    <t>Starting mass / ng</t>
  </si>
  <si>
    <t>Mass after end prep / ng</t>
  </si>
  <si>
    <t>Mass after barcode ligation / ng</t>
  </si>
  <si>
    <t>Mass pooled / ng</t>
  </si>
  <si>
    <t>Volume pooled / µl</t>
  </si>
  <si>
    <t>UK36 FFPE</t>
  </si>
  <si>
    <t>UK38 FFPE</t>
  </si>
  <si>
    <t>UK39 FFPE</t>
  </si>
  <si>
    <t>UK48 FFPE</t>
  </si>
  <si>
    <t>UK76 FFPE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</si>
</sst>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15" fontId="3" fillId="0" borderId="4" xfId="0" applyNumberFormat="1" applyFont="1" applyBorder="1" applyAlignment="1">
      <alignment horizontal="right" wrapText="1"/>
    </xf>
    <xf numFmtId="15" fontId="3" fillId="0" borderId="0" xfId="0" applyNumberFormat="1" applyFont="1" applyAlignment="1">
      <alignment horizontal="right"/>
    </xf>
    <xf numFmtId="0" fontId="3" fillId="0" borderId="4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/>
    <xf numFmtId="4" fontId="0" fillId="0" borderId="0" xfId="0" applyNumberFormat="1" applyAlignment="1">
      <alignment horizontal="righ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Fill="1" applyBorder="1"/>
    <xf numFmtId="0" fontId="1" fillId="0" borderId="7" xfId="0" applyFont="1" applyFill="1" applyBorder="1"/>
    <xf numFmtId="0" fontId="1" fillId="0" borderId="6" xfId="0" applyFont="1" applyFill="1" applyBorder="1"/>
    <xf numFmtId="4" fontId="0" fillId="0" borderId="0" xfId="0" applyNumberFormat="1"/>
    <xf numFmtId="4" fontId="0" fillId="0" borderId="0" xfId="0" applyNumberFormat="1" applyFill="1" applyBorder="1" applyAlignment="1">
      <alignment horizontal="right"/>
    </xf>
    <xf numFmtId="2" fontId="1" fillId="0" borderId="7" xfId="0" applyNumberFormat="1" applyFont="1" applyFill="1" applyBorder="1"/>
    <xf numFmtId="2" fontId="0" fillId="0" borderId="0" xfId="0" applyNumberFormat="1" applyAlignment="1">
      <alignment horizontal="right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right" wrapText="1"/>
    </xf>
    <xf numFmtId="0" fontId="1" fillId="0" borderId="1" xfId="0" applyFont="1" applyBorder="1"/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9" xfId="0" applyFont="1" applyBorder="1" applyAlignment="1">
      <alignment horizontal="right" wrapText="1"/>
    </xf>
    <xf numFmtId="164" fontId="1" fillId="0" borderId="0" xfId="0" applyNumberFormat="1" applyFont="1" applyBorder="1"/>
    <xf numFmtId="164" fontId="0" fillId="0" borderId="9" xfId="0" applyNumberFormat="1" applyFont="1" applyBorder="1" applyAlignment="1">
      <alignment horizontal="right" wrapText="1"/>
    </xf>
    <xf numFmtId="164" fontId="0" fillId="0" borderId="0" xfId="0" applyNumberFormat="1" applyFont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right" wrapText="1"/>
    </xf>
    <xf numFmtId="164" fontId="0" fillId="0" borderId="0" xfId="0" applyNumberFormat="1"/>
    <xf numFmtId="164" fontId="1" fillId="0" borderId="0" xfId="0" applyNumberFormat="1" applyFont="1"/>
    <xf numFmtId="164" fontId="0" fillId="0" borderId="9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0169F-DE7D-4C29-93EB-88BD5F1C4474}">
  <dimension ref="A1:L86"/>
  <sheetViews>
    <sheetView tabSelected="1" zoomScale="60" zoomScaleNormal="60" workbookViewId="0">
      <selection activeCell="B1" sqref="B1"/>
    </sheetView>
  </sheetViews>
  <sheetFormatPr defaultRowHeight="15" x14ac:dyDescent="0.25"/>
  <cols>
    <col min="1" max="1" width="21.7109375" customWidth="1"/>
    <col min="2" max="2" width="44.140625" bestFit="1" customWidth="1"/>
    <col min="3" max="7" width="29.7109375" style="22" bestFit="1" customWidth="1"/>
    <col min="9" max="9" width="18.7109375" bestFit="1" customWidth="1"/>
    <col min="10" max="10" width="19.5703125" bestFit="1" customWidth="1"/>
    <col min="11" max="11" width="13.5703125" bestFit="1" customWidth="1"/>
  </cols>
  <sheetData>
    <row r="1" spans="1:8" x14ac:dyDescent="0.25">
      <c r="A1" s="1"/>
      <c r="B1" s="27" t="s">
        <v>1</v>
      </c>
      <c r="C1" s="4" t="s">
        <v>0</v>
      </c>
      <c r="D1" s="4" t="s">
        <v>2</v>
      </c>
      <c r="E1" s="4" t="s">
        <v>3</v>
      </c>
      <c r="F1" s="4" t="s">
        <v>4</v>
      </c>
      <c r="G1" s="4" t="s">
        <v>5</v>
      </c>
    </row>
    <row r="2" spans="1:8" x14ac:dyDescent="0.25">
      <c r="A2" s="55" t="s">
        <v>35</v>
      </c>
      <c r="B2" s="28" t="s">
        <v>22</v>
      </c>
      <c r="C2" s="11" t="s">
        <v>23</v>
      </c>
      <c r="D2" s="5" t="s">
        <v>24</v>
      </c>
      <c r="E2" s="5" t="s">
        <v>25</v>
      </c>
      <c r="F2" s="6" t="s">
        <v>26</v>
      </c>
      <c r="G2" s="6" t="s">
        <v>27</v>
      </c>
    </row>
    <row r="3" spans="1:8" x14ac:dyDescent="0.25">
      <c r="A3" s="56"/>
      <c r="B3" s="28" t="s">
        <v>28</v>
      </c>
      <c r="C3" s="7" t="s">
        <v>29</v>
      </c>
      <c r="D3" s="7" t="s">
        <v>29</v>
      </c>
      <c r="E3" s="7" t="s">
        <v>30</v>
      </c>
      <c r="F3" s="8" t="s">
        <v>31</v>
      </c>
      <c r="G3" s="7" t="s">
        <v>32</v>
      </c>
    </row>
    <row r="4" spans="1:8" x14ac:dyDescent="0.25">
      <c r="A4" s="56"/>
      <c r="B4" s="28" t="s">
        <v>33</v>
      </c>
      <c r="C4" s="9">
        <v>40974</v>
      </c>
      <c r="D4" s="9">
        <v>40973</v>
      </c>
      <c r="E4" s="9">
        <v>40982</v>
      </c>
      <c r="F4" s="9">
        <v>41101</v>
      </c>
      <c r="G4" s="10">
        <v>41066</v>
      </c>
    </row>
    <row r="5" spans="1:8" x14ac:dyDescent="0.25">
      <c r="A5" s="56"/>
      <c r="B5" s="28" t="s">
        <v>34</v>
      </c>
      <c r="C5" s="11" t="s">
        <v>36</v>
      </c>
      <c r="D5" s="11" t="s">
        <v>36</v>
      </c>
      <c r="E5" s="11" t="s">
        <v>36</v>
      </c>
      <c r="F5" s="11" t="s">
        <v>37</v>
      </c>
      <c r="G5" s="12" t="s">
        <v>37</v>
      </c>
    </row>
    <row r="6" spans="1:8" x14ac:dyDescent="0.25">
      <c r="A6" s="56"/>
      <c r="B6" s="28" t="s">
        <v>38</v>
      </c>
      <c r="C6" s="6">
        <v>3</v>
      </c>
      <c r="D6" s="13">
        <v>3</v>
      </c>
      <c r="E6" s="13">
        <v>3</v>
      </c>
      <c r="F6" s="13">
        <v>3</v>
      </c>
      <c r="G6" s="13">
        <v>3</v>
      </c>
      <c r="H6" s="2"/>
    </row>
    <row r="7" spans="1:8" x14ac:dyDescent="0.25">
      <c r="A7" s="56"/>
      <c r="B7" s="28" t="s">
        <v>39</v>
      </c>
      <c r="C7" s="6">
        <v>1</v>
      </c>
      <c r="D7" s="13">
        <v>1</v>
      </c>
      <c r="E7" s="13">
        <v>1</v>
      </c>
      <c r="F7" s="13">
        <v>1</v>
      </c>
      <c r="G7" s="13">
        <v>1</v>
      </c>
      <c r="H7" s="2"/>
    </row>
    <row r="8" spans="1:8" x14ac:dyDescent="0.25">
      <c r="A8" s="56"/>
      <c r="B8" s="28" t="s">
        <v>40</v>
      </c>
      <c r="C8" s="6">
        <v>2</v>
      </c>
      <c r="D8" s="13">
        <v>2</v>
      </c>
      <c r="E8" s="13">
        <v>2</v>
      </c>
      <c r="F8" s="13">
        <v>2</v>
      </c>
      <c r="G8" s="13">
        <v>2</v>
      </c>
      <c r="H8" s="3"/>
    </row>
    <row r="9" spans="1:8" x14ac:dyDescent="0.25">
      <c r="A9" s="56"/>
      <c r="B9" s="28" t="s">
        <v>41</v>
      </c>
      <c r="C9" s="6">
        <v>1</v>
      </c>
      <c r="D9" s="6">
        <v>1</v>
      </c>
      <c r="E9" s="13">
        <v>1</v>
      </c>
      <c r="F9" s="6">
        <v>1</v>
      </c>
      <c r="G9" s="6">
        <v>1</v>
      </c>
      <c r="H9" s="3"/>
    </row>
    <row r="10" spans="1:8" x14ac:dyDescent="0.25">
      <c r="A10" s="57"/>
      <c r="B10" s="28" t="s">
        <v>42</v>
      </c>
      <c r="C10" s="6">
        <v>1</v>
      </c>
      <c r="D10" s="6">
        <v>2</v>
      </c>
      <c r="E10" s="13">
        <v>2</v>
      </c>
      <c r="F10" s="13">
        <v>1</v>
      </c>
      <c r="G10" s="6">
        <v>1</v>
      </c>
      <c r="H10" s="3"/>
    </row>
    <row r="11" spans="1:8" x14ac:dyDescent="0.25">
      <c r="A11" s="52" t="s">
        <v>20</v>
      </c>
      <c r="B11" s="29" t="s">
        <v>6</v>
      </c>
      <c r="C11" s="14" t="s">
        <v>11</v>
      </c>
      <c r="D11" s="14" t="s">
        <v>11</v>
      </c>
      <c r="E11" s="14" t="s">
        <v>11</v>
      </c>
      <c r="F11" s="14" t="s">
        <v>11</v>
      </c>
      <c r="G11" s="14" t="s">
        <v>11</v>
      </c>
    </row>
    <row r="12" spans="1:8" x14ac:dyDescent="0.25">
      <c r="A12" s="53"/>
      <c r="B12" s="28" t="s">
        <v>7</v>
      </c>
      <c r="C12" s="15" t="s">
        <v>10</v>
      </c>
      <c r="D12" s="15" t="s">
        <v>15</v>
      </c>
      <c r="E12" s="15" t="s">
        <v>16</v>
      </c>
      <c r="F12" s="15" t="s">
        <v>17</v>
      </c>
      <c r="G12" s="15" t="s">
        <v>18</v>
      </c>
    </row>
    <row r="13" spans="1:8" x14ac:dyDescent="0.25">
      <c r="A13" s="53"/>
      <c r="B13" s="28" t="s">
        <v>8</v>
      </c>
      <c r="C13" s="15" t="s">
        <v>12</v>
      </c>
      <c r="D13" s="15" t="s">
        <v>12</v>
      </c>
      <c r="E13" s="15" t="s">
        <v>12</v>
      </c>
      <c r="F13" s="15" t="s">
        <v>12</v>
      </c>
      <c r="G13" s="15" t="s">
        <v>12</v>
      </c>
    </row>
    <row r="14" spans="1:8" x14ac:dyDescent="0.25">
      <c r="A14" s="53"/>
      <c r="B14" s="28" t="s">
        <v>50</v>
      </c>
      <c r="C14" s="15">
        <v>150</v>
      </c>
      <c r="D14" s="15">
        <v>150</v>
      </c>
      <c r="E14" s="15">
        <v>150</v>
      </c>
      <c r="F14" s="15">
        <v>150</v>
      </c>
      <c r="G14" s="15">
        <v>150</v>
      </c>
    </row>
    <row r="15" spans="1:8" x14ac:dyDescent="0.25">
      <c r="A15" s="53"/>
      <c r="B15" s="28" t="s">
        <v>9</v>
      </c>
      <c r="C15" s="16">
        <v>512236</v>
      </c>
      <c r="D15" s="16">
        <v>586210</v>
      </c>
      <c r="E15" s="16">
        <v>504468</v>
      </c>
      <c r="F15" s="16">
        <v>523737</v>
      </c>
      <c r="G15" s="16">
        <v>977308</v>
      </c>
    </row>
    <row r="16" spans="1:8" x14ac:dyDescent="0.25">
      <c r="A16" s="53"/>
      <c r="B16" s="28" t="s">
        <v>47</v>
      </c>
      <c r="C16" s="15">
        <v>153.69999999999999</v>
      </c>
      <c r="D16" s="15">
        <v>175.9</v>
      </c>
      <c r="E16" s="15">
        <v>151.30000000000001</v>
      </c>
      <c r="F16" s="15">
        <v>157.1</v>
      </c>
      <c r="G16" s="15">
        <v>293.2</v>
      </c>
    </row>
    <row r="17" spans="1:9" x14ac:dyDescent="0.25">
      <c r="A17" s="53"/>
      <c r="B17" s="28" t="s">
        <v>21</v>
      </c>
      <c r="C17" s="17">
        <f>C16/4.1</f>
        <v>37.487804878048784</v>
      </c>
      <c r="D17" s="17">
        <f t="shared" ref="D17:G17" si="0">D16/4.1</f>
        <v>42.902439024390247</v>
      </c>
      <c r="E17" s="17">
        <f t="shared" si="0"/>
        <v>36.902439024390247</v>
      </c>
      <c r="F17" s="17">
        <f t="shared" si="0"/>
        <v>38.31707317073171</v>
      </c>
      <c r="G17" s="17">
        <f t="shared" si="0"/>
        <v>71.512195121951223</v>
      </c>
    </row>
    <row r="18" spans="1:9" x14ac:dyDescent="0.25">
      <c r="A18" s="53"/>
      <c r="B18" s="28" t="s">
        <v>13</v>
      </c>
      <c r="C18" s="15">
        <f>100-1.58</f>
        <v>98.42</v>
      </c>
      <c r="D18" s="15">
        <f>100-1.54</f>
        <v>98.46</v>
      </c>
      <c r="E18" s="15">
        <f>100-1.57</f>
        <v>98.43</v>
      </c>
      <c r="F18" s="15">
        <f>100-1.54</f>
        <v>98.46</v>
      </c>
      <c r="G18" s="15">
        <f>100-12.68</f>
        <v>87.32</v>
      </c>
    </row>
    <row r="19" spans="1:9" x14ac:dyDescent="0.25">
      <c r="A19" s="53"/>
      <c r="B19" s="28" t="s">
        <v>14</v>
      </c>
      <c r="C19" s="15">
        <v>67.5</v>
      </c>
      <c r="D19" s="15">
        <v>67.400000000000006</v>
      </c>
      <c r="E19" s="15">
        <v>67.400000000000006</v>
      </c>
      <c r="F19" s="15">
        <v>67.400000000000006</v>
      </c>
      <c r="G19" s="15">
        <v>67.5</v>
      </c>
    </row>
    <row r="20" spans="1:9" x14ac:dyDescent="0.25">
      <c r="A20" s="54"/>
      <c r="B20" s="27" t="s">
        <v>19</v>
      </c>
      <c r="C20" s="18">
        <v>41263</v>
      </c>
      <c r="D20" s="18">
        <v>41263</v>
      </c>
      <c r="E20" s="18">
        <v>41263</v>
      </c>
      <c r="F20" s="18">
        <v>41263</v>
      </c>
      <c r="G20" s="18">
        <v>41495</v>
      </c>
    </row>
    <row r="21" spans="1:9" x14ac:dyDescent="0.25">
      <c r="A21" s="52" t="s">
        <v>57</v>
      </c>
      <c r="B21" s="30" t="s">
        <v>6</v>
      </c>
      <c r="C21" s="14" t="s">
        <v>78</v>
      </c>
      <c r="D21" s="14" t="s">
        <v>78</v>
      </c>
      <c r="E21" s="14" t="s">
        <v>78</v>
      </c>
      <c r="F21" s="14" t="s">
        <v>78</v>
      </c>
      <c r="G21" s="14" t="s">
        <v>78</v>
      </c>
    </row>
    <row r="22" spans="1:9" x14ac:dyDescent="0.25">
      <c r="A22" s="53"/>
      <c r="B22" s="31" t="s">
        <v>7</v>
      </c>
      <c r="C22" s="15" t="s">
        <v>79</v>
      </c>
      <c r="D22" s="15" t="s">
        <v>80</v>
      </c>
      <c r="E22" s="15" t="s">
        <v>81</v>
      </c>
      <c r="F22" s="15" t="s">
        <v>82</v>
      </c>
      <c r="G22" s="15" t="s">
        <v>83</v>
      </c>
    </row>
    <row r="23" spans="1:9" x14ac:dyDescent="0.25">
      <c r="A23" s="53"/>
      <c r="B23" s="31" t="s">
        <v>8</v>
      </c>
      <c r="C23" s="15" t="s">
        <v>43</v>
      </c>
      <c r="D23" s="15" t="s">
        <v>43</v>
      </c>
      <c r="E23" s="15" t="s">
        <v>43</v>
      </c>
      <c r="F23" s="15" t="s">
        <v>43</v>
      </c>
      <c r="G23" s="15" t="s">
        <v>43</v>
      </c>
    </row>
    <row r="24" spans="1:9" x14ac:dyDescent="0.25">
      <c r="A24" s="53"/>
      <c r="B24" s="31" t="s">
        <v>45</v>
      </c>
      <c r="C24" s="15" t="s">
        <v>46</v>
      </c>
      <c r="D24" s="15" t="s">
        <v>46</v>
      </c>
      <c r="E24" s="15" t="s">
        <v>46</v>
      </c>
      <c r="F24" s="15" t="s">
        <v>46</v>
      </c>
      <c r="G24" s="15" t="s">
        <v>46</v>
      </c>
    </row>
    <row r="25" spans="1:9" x14ac:dyDescent="0.25">
      <c r="A25" s="53"/>
      <c r="B25" s="31" t="s">
        <v>55</v>
      </c>
      <c r="C25" s="15" t="s">
        <v>54</v>
      </c>
      <c r="D25" s="15" t="s">
        <v>54</v>
      </c>
      <c r="E25" s="15" t="s">
        <v>54</v>
      </c>
      <c r="F25" s="15" t="s">
        <v>54</v>
      </c>
      <c r="G25" s="15" t="s">
        <v>54</v>
      </c>
    </row>
    <row r="26" spans="1:9" x14ac:dyDescent="0.25">
      <c r="A26" s="53"/>
      <c r="B26" s="31" t="s">
        <v>71</v>
      </c>
      <c r="C26" s="15" t="s">
        <v>72</v>
      </c>
      <c r="D26" s="15" t="s">
        <v>73</v>
      </c>
      <c r="E26" s="15" t="s">
        <v>74</v>
      </c>
      <c r="F26" s="15" t="s">
        <v>75</v>
      </c>
      <c r="G26" s="15" t="s">
        <v>76</v>
      </c>
    </row>
    <row r="27" spans="1:9" x14ac:dyDescent="0.25">
      <c r="A27" s="53"/>
      <c r="B27" s="31" t="s">
        <v>48</v>
      </c>
      <c r="C27" s="15">
        <f>C41+C54</f>
        <v>146.30000000000001</v>
      </c>
      <c r="D27" s="15">
        <f t="shared" ref="D27:G27" si="1">D41+D54</f>
        <v>147.30000000000001</v>
      </c>
      <c r="E27" s="15">
        <f t="shared" si="1"/>
        <v>124.5</v>
      </c>
      <c r="F27" s="15">
        <f t="shared" si="1"/>
        <v>146.69999999999999</v>
      </c>
      <c r="G27" s="15">
        <f t="shared" si="1"/>
        <v>146.5</v>
      </c>
    </row>
    <row r="28" spans="1:9" x14ac:dyDescent="0.25">
      <c r="A28" s="53"/>
      <c r="B28" s="31" t="s">
        <v>56</v>
      </c>
      <c r="C28" s="16">
        <v>278599</v>
      </c>
      <c r="D28" s="16">
        <v>234209</v>
      </c>
      <c r="E28" s="16">
        <v>179968</v>
      </c>
      <c r="F28" s="16">
        <v>229886</v>
      </c>
      <c r="G28" s="16">
        <v>306933</v>
      </c>
    </row>
    <row r="29" spans="1:9" x14ac:dyDescent="0.25">
      <c r="A29" s="53"/>
      <c r="B29" s="31" t="s">
        <v>49</v>
      </c>
      <c r="C29" s="20">
        <v>5284</v>
      </c>
      <c r="D29" s="20">
        <v>5891</v>
      </c>
      <c r="E29" s="20">
        <v>5339</v>
      </c>
      <c r="F29" s="20">
        <v>6243</v>
      </c>
      <c r="G29" s="20">
        <v>5480</v>
      </c>
    </row>
    <row r="30" spans="1:9" x14ac:dyDescent="0.25">
      <c r="A30" s="53"/>
      <c r="B30" s="31" t="s">
        <v>47</v>
      </c>
      <c r="C30" s="21">
        <v>1472.3</v>
      </c>
      <c r="D30" s="21">
        <v>1379.9</v>
      </c>
      <c r="E30" s="19">
        <v>960.9</v>
      </c>
      <c r="F30" s="21">
        <v>1435.3</v>
      </c>
      <c r="G30" s="21">
        <v>1682.2</v>
      </c>
    </row>
    <row r="31" spans="1:9" x14ac:dyDescent="0.25">
      <c r="A31" s="53"/>
      <c r="B31" s="31" t="s">
        <v>52</v>
      </c>
      <c r="C31" s="21">
        <f>C30/C27</f>
        <v>10.06356801093643</v>
      </c>
      <c r="D31" s="21">
        <f t="shared" ref="D31:G31" si="2">D30/D27</f>
        <v>9.36795655125594</v>
      </c>
      <c r="E31" s="21">
        <f t="shared" si="2"/>
        <v>7.718072289156626</v>
      </c>
      <c r="F31" s="21">
        <f t="shared" si="2"/>
        <v>9.7839127471029315</v>
      </c>
      <c r="G31" s="21">
        <f t="shared" si="2"/>
        <v>11.48259385665529</v>
      </c>
      <c r="I31" s="34"/>
    </row>
    <row r="32" spans="1:9" x14ac:dyDescent="0.25">
      <c r="A32" s="53"/>
      <c r="B32" s="31" t="s">
        <v>21</v>
      </c>
      <c r="C32" s="17">
        <f>C30/4.1</f>
        <v>359.09756097560978</v>
      </c>
      <c r="D32" s="17">
        <f t="shared" ref="D32:G32" si="3">D30/4.1</f>
        <v>336.56097560975616</v>
      </c>
      <c r="E32" s="17">
        <f t="shared" si="3"/>
        <v>234.36585365853659</v>
      </c>
      <c r="F32" s="17">
        <f t="shared" si="3"/>
        <v>350.07317073170736</v>
      </c>
      <c r="G32" s="17">
        <f t="shared" si="3"/>
        <v>410.29268292682934</v>
      </c>
      <c r="I32" s="33"/>
    </row>
    <row r="33" spans="1:10" x14ac:dyDescent="0.25">
      <c r="A33" s="53"/>
      <c r="B33" s="31" t="s">
        <v>13</v>
      </c>
      <c r="C33" s="22">
        <v>81.72</v>
      </c>
      <c r="D33" s="22">
        <v>81.680000000000007</v>
      </c>
      <c r="E33" s="22">
        <v>81.849999999999994</v>
      </c>
      <c r="F33" s="22">
        <v>81.78</v>
      </c>
      <c r="G33" s="22">
        <v>81.260000000000005</v>
      </c>
    </row>
    <row r="34" spans="1:10" s="25" customFormat="1" x14ac:dyDescent="0.25">
      <c r="A34" s="53"/>
      <c r="B34" s="35" t="s">
        <v>51</v>
      </c>
      <c r="C34" s="36">
        <v>82.73</v>
      </c>
      <c r="D34" s="36">
        <v>82.757000000000005</v>
      </c>
      <c r="E34" s="36">
        <v>82.75</v>
      </c>
      <c r="F34" s="36">
        <v>82.578000000000003</v>
      </c>
      <c r="G34" s="36">
        <v>81.781999999999996</v>
      </c>
    </row>
    <row r="35" spans="1:10" x14ac:dyDescent="0.25">
      <c r="A35" s="53"/>
      <c r="B35" s="31" t="s">
        <v>14</v>
      </c>
      <c r="C35" s="15">
        <v>65.099999999999994</v>
      </c>
      <c r="D35" s="15">
        <v>65.099999999999994</v>
      </c>
      <c r="E35" s="15">
        <v>65.099999999999994</v>
      </c>
      <c r="F35" s="19">
        <v>65.2</v>
      </c>
      <c r="G35" s="19">
        <v>65.099999999999994</v>
      </c>
    </row>
    <row r="36" spans="1:10" x14ac:dyDescent="0.25">
      <c r="A36" s="54"/>
      <c r="B36" s="32" t="s">
        <v>19</v>
      </c>
      <c r="C36" s="23" t="s">
        <v>44</v>
      </c>
      <c r="D36" s="23" t="s">
        <v>44</v>
      </c>
      <c r="E36" s="23" t="s">
        <v>44</v>
      </c>
      <c r="F36" s="23" t="s">
        <v>44</v>
      </c>
      <c r="G36" s="23" t="s">
        <v>44</v>
      </c>
    </row>
    <row r="37" spans="1:10" x14ac:dyDescent="0.25">
      <c r="A37" s="52" t="s">
        <v>58</v>
      </c>
      <c r="B37" s="31" t="s">
        <v>8</v>
      </c>
      <c r="C37" s="15" t="s">
        <v>43</v>
      </c>
      <c r="D37" s="15" t="s">
        <v>43</v>
      </c>
      <c r="E37" s="15" t="s">
        <v>43</v>
      </c>
      <c r="F37" s="15" t="s">
        <v>43</v>
      </c>
      <c r="G37" s="15" t="s">
        <v>43</v>
      </c>
    </row>
    <row r="38" spans="1:10" x14ac:dyDescent="0.25">
      <c r="A38" s="53"/>
      <c r="B38" s="31" t="s">
        <v>45</v>
      </c>
      <c r="C38" s="15" t="s">
        <v>46</v>
      </c>
      <c r="D38" s="15" t="s">
        <v>46</v>
      </c>
      <c r="E38" s="15" t="s">
        <v>46</v>
      </c>
      <c r="F38" s="15" t="s">
        <v>46</v>
      </c>
      <c r="G38" s="15" t="s">
        <v>46</v>
      </c>
      <c r="J38" s="33"/>
    </row>
    <row r="39" spans="1:10" x14ac:dyDescent="0.25">
      <c r="A39" s="53"/>
      <c r="B39" s="31" t="s">
        <v>55</v>
      </c>
      <c r="C39" s="15" t="s">
        <v>54</v>
      </c>
      <c r="D39" s="15" t="s">
        <v>54</v>
      </c>
      <c r="E39" s="15" t="s">
        <v>54</v>
      </c>
      <c r="F39" s="15" t="s">
        <v>54</v>
      </c>
      <c r="G39" s="15" t="s">
        <v>54</v>
      </c>
    </row>
    <row r="40" spans="1:10" x14ac:dyDescent="0.25">
      <c r="A40" s="53"/>
      <c r="B40" s="31" t="s">
        <v>60</v>
      </c>
      <c r="C40" s="15" t="s">
        <v>66</v>
      </c>
      <c r="D40" s="15" t="s">
        <v>67</v>
      </c>
      <c r="E40" s="15" t="s">
        <v>68</v>
      </c>
      <c r="F40" s="15" t="s">
        <v>69</v>
      </c>
      <c r="G40" s="15" t="s">
        <v>70</v>
      </c>
    </row>
    <row r="41" spans="1:10" x14ac:dyDescent="0.25">
      <c r="A41" s="53"/>
      <c r="B41" s="31" t="s">
        <v>48</v>
      </c>
      <c r="C41" s="15">
        <v>73.3</v>
      </c>
      <c r="D41" s="15">
        <v>73.599999999999994</v>
      </c>
      <c r="E41" s="15">
        <v>61.5</v>
      </c>
      <c r="F41" s="19">
        <v>73.3</v>
      </c>
      <c r="G41" s="19">
        <v>73.5</v>
      </c>
    </row>
    <row r="42" spans="1:10" x14ac:dyDescent="0.25">
      <c r="A42" s="53"/>
      <c r="B42" s="31" t="s">
        <v>56</v>
      </c>
      <c r="C42" s="16">
        <v>135896</v>
      </c>
      <c r="D42" s="16">
        <v>106314</v>
      </c>
      <c r="E42" s="16">
        <v>85818</v>
      </c>
      <c r="F42" s="16">
        <v>119928</v>
      </c>
      <c r="G42" s="16">
        <v>196989</v>
      </c>
    </row>
    <row r="43" spans="1:10" x14ac:dyDescent="0.25">
      <c r="A43" s="53"/>
      <c r="B43" s="31" t="s">
        <v>49</v>
      </c>
      <c r="C43" s="20">
        <v>5543</v>
      </c>
      <c r="D43" s="20">
        <v>6115</v>
      </c>
      <c r="E43" s="20">
        <v>5780</v>
      </c>
      <c r="F43" s="20">
        <v>5941</v>
      </c>
      <c r="G43" s="20">
        <v>5699</v>
      </c>
    </row>
    <row r="44" spans="1:10" x14ac:dyDescent="0.25">
      <c r="A44" s="53"/>
      <c r="B44" s="31" t="s">
        <v>47</v>
      </c>
      <c r="C44" s="21">
        <v>753.4</v>
      </c>
      <c r="D44" s="21">
        <v>650.20000000000005</v>
      </c>
      <c r="E44" s="19">
        <v>494.09</v>
      </c>
      <c r="F44" s="21">
        <v>712.55</v>
      </c>
      <c r="G44" s="21">
        <v>1122.75</v>
      </c>
      <c r="I44" s="33"/>
    </row>
    <row r="45" spans="1:10" x14ac:dyDescent="0.25">
      <c r="A45" s="53"/>
      <c r="B45" s="31" t="s">
        <v>52</v>
      </c>
      <c r="C45" s="21">
        <f>C44/C41</f>
        <v>10.278308321964529</v>
      </c>
      <c r="D45" s="21">
        <f t="shared" ref="D45" si="4">D44/D41</f>
        <v>8.8342391304347831</v>
      </c>
      <c r="E45" s="21">
        <f t="shared" ref="E45" si="5">E44/E41</f>
        <v>8.0339837398373977</v>
      </c>
      <c r="F45" s="21">
        <f t="shared" ref="F45" si="6">F44/F41</f>
        <v>9.7210095497953617</v>
      </c>
      <c r="G45" s="21">
        <f t="shared" ref="G45" si="7">G44/G41</f>
        <v>15.275510204081632</v>
      </c>
      <c r="I45" s="34"/>
    </row>
    <row r="46" spans="1:10" x14ac:dyDescent="0.25">
      <c r="A46" s="53"/>
      <c r="B46" s="31" t="s">
        <v>21</v>
      </c>
      <c r="C46" s="17">
        <f>C44/4.1</f>
        <v>183.75609756097563</v>
      </c>
      <c r="D46" s="17">
        <f t="shared" ref="D46" si="8">D44/4.1</f>
        <v>158.58536585365857</v>
      </c>
      <c r="E46" s="17">
        <f t="shared" ref="E46" si="9">E44/4.1</f>
        <v>120.50975609756098</v>
      </c>
      <c r="F46" s="17">
        <f t="shared" ref="F46" si="10">F44/4.1</f>
        <v>173.79268292682929</v>
      </c>
      <c r="G46" s="17">
        <f t="shared" ref="G46" si="11">G44/4.1</f>
        <v>273.84146341463418</v>
      </c>
    </row>
    <row r="47" spans="1:10" x14ac:dyDescent="0.25">
      <c r="A47" s="53"/>
      <c r="B47" s="31" t="s">
        <v>13</v>
      </c>
      <c r="C47" s="22">
        <v>81.69</v>
      </c>
      <c r="D47" s="22">
        <v>81.849999999999994</v>
      </c>
      <c r="E47" s="22">
        <v>81.680000000000007</v>
      </c>
      <c r="F47" s="22">
        <v>81.89</v>
      </c>
      <c r="G47" s="22">
        <v>81.150000000000006</v>
      </c>
    </row>
    <row r="48" spans="1:10" x14ac:dyDescent="0.25">
      <c r="A48" s="53"/>
      <c r="B48" s="31" t="s">
        <v>51</v>
      </c>
      <c r="C48" s="26">
        <v>82.733000000000004</v>
      </c>
      <c r="D48" s="26">
        <v>82.93</v>
      </c>
      <c r="E48" s="26">
        <v>82.646999999999991</v>
      </c>
      <c r="F48" s="26">
        <v>82.656000000000006</v>
      </c>
      <c r="G48" s="26">
        <v>81.673000000000002</v>
      </c>
    </row>
    <row r="49" spans="1:7" x14ac:dyDescent="0.25">
      <c r="A49" s="53"/>
      <c r="B49" s="31" t="s">
        <v>14</v>
      </c>
      <c r="C49" s="15">
        <v>65.2</v>
      </c>
      <c r="D49" s="15">
        <v>65.099999999999994</v>
      </c>
      <c r="E49" s="15">
        <v>65.099999999999994</v>
      </c>
      <c r="F49" s="19">
        <v>65.2</v>
      </c>
      <c r="G49" s="19">
        <v>65.099999999999994</v>
      </c>
    </row>
    <row r="50" spans="1:7" ht="15" customHeight="1" x14ac:dyDescent="0.25">
      <c r="A50" s="52" t="s">
        <v>59</v>
      </c>
      <c r="B50" s="30" t="s">
        <v>8</v>
      </c>
      <c r="C50" s="14" t="s">
        <v>43</v>
      </c>
      <c r="D50" s="14" t="s">
        <v>43</v>
      </c>
      <c r="E50" s="14" t="s">
        <v>43</v>
      </c>
      <c r="F50" s="14" t="s">
        <v>43</v>
      </c>
      <c r="G50" s="14" t="s">
        <v>43</v>
      </c>
    </row>
    <row r="51" spans="1:7" x14ac:dyDescent="0.25">
      <c r="A51" s="53"/>
      <c r="B51" s="31" t="s">
        <v>45</v>
      </c>
      <c r="C51" s="15" t="s">
        <v>46</v>
      </c>
      <c r="D51" s="15" t="s">
        <v>46</v>
      </c>
      <c r="E51" s="15" t="s">
        <v>46</v>
      </c>
      <c r="F51" s="15" t="s">
        <v>46</v>
      </c>
      <c r="G51" s="15" t="s">
        <v>46</v>
      </c>
    </row>
    <row r="52" spans="1:7" x14ac:dyDescent="0.25">
      <c r="A52" s="53"/>
      <c r="B52" s="31" t="s">
        <v>55</v>
      </c>
      <c r="C52" s="15" t="s">
        <v>54</v>
      </c>
      <c r="D52" s="15" t="s">
        <v>54</v>
      </c>
      <c r="E52" s="15" t="s">
        <v>54</v>
      </c>
      <c r="F52" s="15" t="s">
        <v>54</v>
      </c>
      <c r="G52" s="15" t="s">
        <v>54</v>
      </c>
    </row>
    <row r="53" spans="1:7" x14ac:dyDescent="0.25">
      <c r="A53" s="53"/>
      <c r="B53" s="31" t="s">
        <v>60</v>
      </c>
      <c r="C53" s="15" t="s">
        <v>61</v>
      </c>
      <c r="D53" s="15" t="s">
        <v>62</v>
      </c>
      <c r="E53" s="15" t="s">
        <v>63</v>
      </c>
      <c r="F53" s="15" t="s">
        <v>64</v>
      </c>
      <c r="G53" s="15" t="s">
        <v>65</v>
      </c>
    </row>
    <row r="54" spans="1:7" x14ac:dyDescent="0.25">
      <c r="A54" s="53"/>
      <c r="B54" s="31" t="s">
        <v>48</v>
      </c>
      <c r="C54" s="15">
        <v>73</v>
      </c>
      <c r="D54" s="15">
        <v>73.7</v>
      </c>
      <c r="E54" s="15">
        <v>63</v>
      </c>
      <c r="F54" s="19">
        <v>73.400000000000006</v>
      </c>
      <c r="G54" s="19">
        <v>73</v>
      </c>
    </row>
    <row r="55" spans="1:7" x14ac:dyDescent="0.25">
      <c r="A55" s="53"/>
      <c r="B55" s="31" t="s">
        <v>56</v>
      </c>
      <c r="C55" s="16">
        <v>142703</v>
      </c>
      <c r="D55" s="16">
        <v>127895</v>
      </c>
      <c r="E55" s="16">
        <v>94150</v>
      </c>
      <c r="F55" s="16">
        <v>109958</v>
      </c>
      <c r="G55" s="16">
        <v>109944</v>
      </c>
    </row>
    <row r="56" spans="1:7" x14ac:dyDescent="0.25">
      <c r="A56" s="53"/>
      <c r="B56" s="31" t="s">
        <v>49</v>
      </c>
      <c r="C56" s="20">
        <v>5037</v>
      </c>
      <c r="D56" s="20">
        <v>5705</v>
      </c>
      <c r="E56" s="20">
        <v>4936</v>
      </c>
      <c r="F56" s="20">
        <v>6573</v>
      </c>
      <c r="G56" s="20">
        <v>5088</v>
      </c>
    </row>
    <row r="57" spans="1:7" x14ac:dyDescent="0.25">
      <c r="A57" s="53"/>
      <c r="B57" s="31" t="s">
        <v>47</v>
      </c>
      <c r="C57" s="21">
        <v>718.9</v>
      </c>
      <c r="D57" s="21">
        <v>729.7</v>
      </c>
      <c r="E57" s="19">
        <v>464.82</v>
      </c>
      <c r="F57" s="21">
        <v>722.8</v>
      </c>
      <c r="G57" s="21">
        <v>559.41999999999996</v>
      </c>
    </row>
    <row r="58" spans="1:7" x14ac:dyDescent="0.25">
      <c r="A58" s="53"/>
      <c r="B58" s="31" t="s">
        <v>52</v>
      </c>
      <c r="C58" s="21">
        <f>C57/C54</f>
        <v>9.8479452054794514</v>
      </c>
      <c r="D58" s="21">
        <f t="shared" ref="D58" si="12">D57/D54</f>
        <v>9.9009497964721849</v>
      </c>
      <c r="E58" s="21">
        <f t="shared" ref="E58" si="13">E57/E54</f>
        <v>7.3780952380952378</v>
      </c>
      <c r="F58" s="21">
        <f t="shared" ref="F58" si="14">F57/F54</f>
        <v>9.847411444141688</v>
      </c>
      <c r="G58" s="21">
        <f t="shared" ref="G58" si="15">G57/G54</f>
        <v>7.6632876712328759</v>
      </c>
    </row>
    <row r="59" spans="1:7" x14ac:dyDescent="0.25">
      <c r="A59" s="53"/>
      <c r="B59" s="31" t="s">
        <v>21</v>
      </c>
      <c r="C59" s="17">
        <f>C57/4.1</f>
        <v>175.34146341463415</v>
      </c>
      <c r="D59" s="17">
        <f t="shared" ref="D59" si="16">D57/4.1</f>
        <v>177.97560975609758</v>
      </c>
      <c r="E59" s="17">
        <f t="shared" ref="E59" si="17">E57/4.1</f>
        <v>113.37073170731708</v>
      </c>
      <c r="F59" s="17">
        <f t="shared" ref="F59" si="18">F57/4.1</f>
        <v>176.29268292682929</v>
      </c>
      <c r="G59" s="17">
        <f t="shared" ref="G59" si="19">G57/4.1</f>
        <v>136.44390243902438</v>
      </c>
    </row>
    <row r="60" spans="1:7" x14ac:dyDescent="0.25">
      <c r="A60" s="53"/>
      <c r="B60" s="31" t="s">
        <v>13</v>
      </c>
      <c r="C60" s="22">
        <v>81.75</v>
      </c>
      <c r="D60" s="22">
        <v>81.53</v>
      </c>
      <c r="E60" s="22">
        <v>82.03</v>
      </c>
      <c r="F60" s="22">
        <v>81.67</v>
      </c>
      <c r="G60" s="22">
        <v>81.489999999999995</v>
      </c>
    </row>
    <row r="61" spans="1:7" x14ac:dyDescent="0.25">
      <c r="A61" s="53"/>
      <c r="B61" s="31" t="s">
        <v>51</v>
      </c>
      <c r="C61" s="26">
        <v>82.727000000000004</v>
      </c>
      <c r="D61" s="26">
        <v>82.603000000000009</v>
      </c>
      <c r="E61" s="26">
        <v>82.861000000000004</v>
      </c>
      <c r="F61" s="26">
        <v>82.501000000000005</v>
      </c>
      <c r="G61" s="26">
        <v>82</v>
      </c>
    </row>
    <row r="62" spans="1:7" x14ac:dyDescent="0.25">
      <c r="A62" s="53"/>
      <c r="B62" s="31" t="s">
        <v>14</v>
      </c>
      <c r="C62" s="15">
        <v>65.099999999999994</v>
      </c>
      <c r="D62" s="15">
        <v>65.099999999999994</v>
      </c>
      <c r="E62" s="15">
        <v>65.099999999999994</v>
      </c>
      <c r="F62" s="19">
        <v>65.2</v>
      </c>
      <c r="G62" s="19">
        <v>65.099999999999994</v>
      </c>
    </row>
    <row r="63" spans="1:7" x14ac:dyDescent="0.25">
      <c r="A63" s="52" t="s">
        <v>53</v>
      </c>
      <c r="B63" s="30" t="s">
        <v>8</v>
      </c>
      <c r="C63" s="14" t="s">
        <v>43</v>
      </c>
      <c r="D63" s="14" t="s">
        <v>43</v>
      </c>
      <c r="E63" s="14" t="s">
        <v>43</v>
      </c>
      <c r="F63" s="14" t="s">
        <v>43</v>
      </c>
      <c r="G63" s="14" t="s">
        <v>43</v>
      </c>
    </row>
    <row r="64" spans="1:7" x14ac:dyDescent="0.25">
      <c r="A64" s="53"/>
      <c r="B64" s="31" t="s">
        <v>45</v>
      </c>
      <c r="C64" s="15" t="s">
        <v>46</v>
      </c>
      <c r="D64" s="15" t="s">
        <v>46</v>
      </c>
      <c r="E64" s="15" t="s">
        <v>46</v>
      </c>
      <c r="F64" s="15" t="s">
        <v>46</v>
      </c>
      <c r="G64" s="15" t="s">
        <v>46</v>
      </c>
    </row>
    <row r="65" spans="1:12" x14ac:dyDescent="0.25">
      <c r="A65" s="53"/>
      <c r="B65" s="31" t="s">
        <v>55</v>
      </c>
      <c r="C65" s="15" t="s">
        <v>54</v>
      </c>
      <c r="D65" s="15" t="s">
        <v>54</v>
      </c>
      <c r="E65" s="15" t="s">
        <v>54</v>
      </c>
      <c r="F65" s="15" t="s">
        <v>54</v>
      </c>
      <c r="G65" s="15" t="s">
        <v>54</v>
      </c>
    </row>
    <row r="66" spans="1:12" x14ac:dyDescent="0.25">
      <c r="A66" s="53"/>
      <c r="B66" s="31" t="s">
        <v>48</v>
      </c>
      <c r="C66" s="15">
        <v>146.30000000000001</v>
      </c>
      <c r="D66" s="15">
        <v>147.30000000000001</v>
      </c>
      <c r="E66" s="15">
        <v>124.5</v>
      </c>
      <c r="F66" s="19">
        <v>146.69999999999999</v>
      </c>
      <c r="G66" s="19">
        <v>146.5</v>
      </c>
    </row>
    <row r="67" spans="1:12" x14ac:dyDescent="0.25">
      <c r="A67" s="53"/>
      <c r="B67" s="31" t="s">
        <v>9</v>
      </c>
      <c r="C67" s="20">
        <v>312083</v>
      </c>
      <c r="D67" s="16">
        <v>268601</v>
      </c>
      <c r="E67" s="16">
        <v>202928</v>
      </c>
      <c r="F67" s="16">
        <v>262516</v>
      </c>
      <c r="G67" s="16">
        <v>341558</v>
      </c>
    </row>
    <row r="68" spans="1:12" x14ac:dyDescent="0.25">
      <c r="A68" s="53"/>
      <c r="B68" s="31" t="s">
        <v>49</v>
      </c>
      <c r="C68" s="20">
        <v>5193</v>
      </c>
      <c r="D68" s="16">
        <v>5795</v>
      </c>
      <c r="E68" s="16">
        <v>5248</v>
      </c>
      <c r="F68" s="16">
        <v>6125</v>
      </c>
      <c r="G68" s="16">
        <v>5376</v>
      </c>
    </row>
    <row r="69" spans="1:12" x14ac:dyDescent="0.25">
      <c r="A69" s="53"/>
      <c r="B69" s="31" t="s">
        <v>47</v>
      </c>
      <c r="C69" s="26">
        <v>1620.8</v>
      </c>
      <c r="D69" s="21">
        <v>1556.6</v>
      </c>
      <c r="E69" s="21">
        <v>1065.2</v>
      </c>
      <c r="F69" s="21">
        <v>1608.1</v>
      </c>
      <c r="G69" s="21">
        <v>1836.5</v>
      </c>
    </row>
    <row r="70" spans="1:12" x14ac:dyDescent="0.25">
      <c r="A70" s="53"/>
      <c r="B70" s="31" t="s">
        <v>52</v>
      </c>
      <c r="C70" s="24">
        <f>C69/C66</f>
        <v>11.078605604921393</v>
      </c>
      <c r="D70" s="24">
        <f t="shared" ref="D70:G70" si="20">D69/D66</f>
        <v>10.567549219280378</v>
      </c>
      <c r="E70" s="24">
        <f t="shared" si="20"/>
        <v>8.5558232931726916</v>
      </c>
      <c r="F70" s="24">
        <f t="shared" si="20"/>
        <v>10.96182685753238</v>
      </c>
      <c r="G70" s="24">
        <f t="shared" si="20"/>
        <v>12.535836177474403</v>
      </c>
    </row>
    <row r="71" spans="1:12" x14ac:dyDescent="0.25">
      <c r="A71" s="53"/>
      <c r="B71" s="31" t="s">
        <v>21</v>
      </c>
      <c r="C71" s="17">
        <f>C69/4</f>
        <v>405.2</v>
      </c>
      <c r="D71" s="17">
        <f t="shared" ref="D71:G71" si="21">D69/4</f>
        <v>389.15</v>
      </c>
      <c r="E71" s="17">
        <f t="shared" si="21"/>
        <v>266.3</v>
      </c>
      <c r="F71" s="17">
        <f t="shared" si="21"/>
        <v>402.02499999999998</v>
      </c>
      <c r="G71" s="17">
        <f t="shared" si="21"/>
        <v>459.125</v>
      </c>
    </row>
    <row r="72" spans="1:12" x14ac:dyDescent="0.25">
      <c r="A72" s="53"/>
      <c r="B72" s="31" t="s">
        <v>13</v>
      </c>
      <c r="C72" s="25">
        <v>80.22</v>
      </c>
      <c r="D72" s="25">
        <v>80.02</v>
      </c>
      <c r="E72" s="25">
        <v>80.14</v>
      </c>
      <c r="F72" s="25">
        <v>80.34</v>
      </c>
      <c r="G72" s="25">
        <v>79.86</v>
      </c>
      <c r="H72" s="25"/>
      <c r="I72" s="25"/>
      <c r="J72" s="25"/>
      <c r="K72" s="25"/>
      <c r="L72" s="25"/>
    </row>
    <row r="73" spans="1:12" x14ac:dyDescent="0.25">
      <c r="A73" s="53"/>
      <c r="B73" s="31" t="s">
        <v>51</v>
      </c>
      <c r="C73" s="25">
        <v>81.484000000000009</v>
      </c>
      <c r="D73" s="25">
        <v>81.373000000000005</v>
      </c>
      <c r="E73" s="25">
        <v>81.319000000000003</v>
      </c>
      <c r="F73" s="25">
        <v>81.292000000000002</v>
      </c>
      <c r="G73" s="25">
        <v>80.582999999999998</v>
      </c>
      <c r="H73" s="25"/>
      <c r="I73" s="25"/>
      <c r="J73" s="25"/>
      <c r="K73" s="25"/>
      <c r="L73" s="25"/>
    </row>
    <row r="74" spans="1:12" x14ac:dyDescent="0.25">
      <c r="A74" s="54"/>
      <c r="B74" s="32" t="s">
        <v>14</v>
      </c>
      <c r="C74" s="23">
        <v>64.599999999999994</v>
      </c>
      <c r="D74" s="23">
        <v>64.5</v>
      </c>
      <c r="E74" s="23">
        <v>64.5</v>
      </c>
      <c r="F74" s="23">
        <v>64.599999999999994</v>
      </c>
      <c r="G74" s="23">
        <v>64.5</v>
      </c>
    </row>
    <row r="75" spans="1:12" x14ac:dyDescent="0.25">
      <c r="A75" s="52" t="s">
        <v>77</v>
      </c>
      <c r="B75" s="30" t="s">
        <v>8</v>
      </c>
      <c r="C75" s="14" t="s">
        <v>43</v>
      </c>
      <c r="D75" s="14" t="s">
        <v>43</v>
      </c>
      <c r="E75" s="14" t="s">
        <v>43</v>
      </c>
      <c r="F75" s="14" t="s">
        <v>43</v>
      </c>
      <c r="G75" s="14" t="s">
        <v>43</v>
      </c>
    </row>
    <row r="76" spans="1:12" x14ac:dyDescent="0.25">
      <c r="A76" s="53"/>
      <c r="B76" s="31" t="s">
        <v>45</v>
      </c>
      <c r="C76" s="15" t="s">
        <v>46</v>
      </c>
      <c r="D76" s="15" t="s">
        <v>46</v>
      </c>
      <c r="E76" s="15" t="s">
        <v>46</v>
      </c>
      <c r="F76" s="15" t="s">
        <v>46</v>
      </c>
      <c r="G76" s="15" t="s">
        <v>46</v>
      </c>
    </row>
    <row r="77" spans="1:12" x14ac:dyDescent="0.25">
      <c r="A77" s="53"/>
      <c r="B77" s="31" t="s">
        <v>55</v>
      </c>
      <c r="C77" s="15" t="s">
        <v>54</v>
      </c>
      <c r="D77" s="15" t="s">
        <v>54</v>
      </c>
      <c r="E77" s="15" t="s">
        <v>54</v>
      </c>
      <c r="F77" s="15" t="s">
        <v>54</v>
      </c>
      <c r="G77" s="15" t="s">
        <v>54</v>
      </c>
    </row>
    <row r="78" spans="1:12" x14ac:dyDescent="0.25">
      <c r="A78" s="53"/>
      <c r="B78" s="31" t="s">
        <v>48</v>
      </c>
      <c r="C78" s="15">
        <v>146.30000000000001</v>
      </c>
      <c r="D78" s="15">
        <v>147.30000000000001</v>
      </c>
      <c r="E78" s="15">
        <v>124.5</v>
      </c>
      <c r="F78" s="19">
        <v>146.69999999999999</v>
      </c>
      <c r="G78" s="19">
        <v>146.5</v>
      </c>
    </row>
    <row r="79" spans="1:12" x14ac:dyDescent="0.25">
      <c r="A79" s="53"/>
      <c r="B79" s="31" t="s">
        <v>9</v>
      </c>
      <c r="C79" s="20">
        <v>285193</v>
      </c>
      <c r="D79" s="16">
        <v>241159</v>
      </c>
      <c r="E79" s="16">
        <v>184556</v>
      </c>
      <c r="F79" s="16">
        <v>236475</v>
      </c>
      <c r="G79" s="16">
        <v>313054</v>
      </c>
    </row>
    <row r="80" spans="1:12" x14ac:dyDescent="0.25">
      <c r="A80" s="53"/>
      <c r="B80" s="31" t="s">
        <v>49</v>
      </c>
      <c r="C80" s="20">
        <v>5398</v>
      </c>
      <c r="D80" s="16">
        <v>5993</v>
      </c>
      <c r="E80" s="16">
        <v>5443</v>
      </c>
      <c r="F80" s="16">
        <v>6352</v>
      </c>
      <c r="G80" s="16">
        <v>5592</v>
      </c>
    </row>
    <row r="81" spans="1:12" x14ac:dyDescent="0.25">
      <c r="A81" s="53"/>
      <c r="B81" s="31" t="s">
        <v>47</v>
      </c>
      <c r="C81" s="26">
        <v>1539.55</v>
      </c>
      <c r="D81" s="21">
        <v>1445.42</v>
      </c>
      <c r="E81" s="21">
        <v>1004.68</v>
      </c>
      <c r="F81" s="21">
        <v>1502.25</v>
      </c>
      <c r="G81" s="21">
        <v>1750.77</v>
      </c>
    </row>
    <row r="82" spans="1:12" x14ac:dyDescent="0.25">
      <c r="A82" s="53"/>
      <c r="B82" s="31" t="s">
        <v>52</v>
      </c>
      <c r="C82" s="24">
        <f>C81/C78</f>
        <v>10.52323991797676</v>
      </c>
      <c r="D82" s="24">
        <f t="shared" ref="D82" si="22">D81/D78</f>
        <v>9.8127630685675484</v>
      </c>
      <c r="E82" s="24">
        <f t="shared" ref="E82" si="23">E81/E78</f>
        <v>8.0697188755020068</v>
      </c>
      <c r="F82" s="24">
        <f t="shared" ref="F82" si="24">F81/F78</f>
        <v>10.240286298568508</v>
      </c>
      <c r="G82" s="24">
        <f t="shared" ref="G82" si="25">G81/G78</f>
        <v>11.950648464163823</v>
      </c>
    </row>
    <row r="83" spans="1:12" x14ac:dyDescent="0.25">
      <c r="A83" s="53"/>
      <c r="B83" s="31" t="s">
        <v>21</v>
      </c>
      <c r="C83" s="17">
        <f>C81/4</f>
        <v>384.88749999999999</v>
      </c>
      <c r="D83" s="17">
        <f t="shared" ref="D83:G83" si="26">D81/4</f>
        <v>361.35500000000002</v>
      </c>
      <c r="E83" s="17">
        <f t="shared" si="26"/>
        <v>251.17</v>
      </c>
      <c r="F83" s="17">
        <f t="shared" si="26"/>
        <v>375.5625</v>
      </c>
      <c r="G83" s="17">
        <f t="shared" si="26"/>
        <v>437.6925</v>
      </c>
    </row>
    <row r="84" spans="1:12" x14ac:dyDescent="0.25">
      <c r="A84" s="53"/>
      <c r="B84" s="31" t="s">
        <v>13</v>
      </c>
      <c r="C84" s="25">
        <v>81.61</v>
      </c>
      <c r="D84" s="25">
        <v>81.599999999999994</v>
      </c>
      <c r="E84" s="25">
        <v>81.75</v>
      </c>
      <c r="F84" s="25">
        <v>81.680000000000007</v>
      </c>
      <c r="G84" s="25">
        <v>81.16</v>
      </c>
      <c r="H84" s="25"/>
      <c r="I84" s="25"/>
      <c r="J84" s="25"/>
      <c r="K84" s="25"/>
      <c r="L84" s="25"/>
    </row>
    <row r="85" spans="1:12" x14ac:dyDescent="0.25">
      <c r="A85" s="53"/>
      <c r="B85" s="31" t="s">
        <v>51</v>
      </c>
      <c r="C85" s="25">
        <f>100-17.368</f>
        <v>82.632000000000005</v>
      </c>
      <c r="D85" s="25">
        <f>100-17.325</f>
        <v>82.674999999999997</v>
      </c>
      <c r="E85" s="25">
        <f>100-17.338</f>
        <v>82.662000000000006</v>
      </c>
      <c r="F85" s="25">
        <f>100-17.515</f>
        <v>82.484999999999999</v>
      </c>
      <c r="G85" s="25">
        <f>100-18.317</f>
        <v>81.682999999999993</v>
      </c>
      <c r="H85" s="25"/>
      <c r="I85" s="25"/>
      <c r="J85" s="25"/>
      <c r="K85" s="25"/>
      <c r="L85" s="25"/>
    </row>
    <row r="86" spans="1:12" x14ac:dyDescent="0.25">
      <c r="A86" s="54"/>
      <c r="B86" s="32" t="s">
        <v>14</v>
      </c>
      <c r="C86" s="23">
        <v>64.8</v>
      </c>
      <c r="D86" s="23">
        <v>64.8</v>
      </c>
      <c r="E86" s="23">
        <v>64.8</v>
      </c>
      <c r="F86" s="23">
        <v>64.900000000000006</v>
      </c>
      <c r="G86" s="23">
        <v>64.7</v>
      </c>
    </row>
  </sheetData>
  <mergeCells count="7">
    <mergeCell ref="A75:A86"/>
    <mergeCell ref="A11:A20"/>
    <mergeCell ref="A2:A10"/>
    <mergeCell ref="A21:A36"/>
    <mergeCell ref="A63:A74"/>
    <mergeCell ref="A37:A49"/>
    <mergeCell ref="A50:A6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D7D47-82BE-44BE-947A-76ADB9CE9431}">
  <dimension ref="A1:K7"/>
  <sheetViews>
    <sheetView workbookViewId="0">
      <selection activeCell="A9" sqref="A9"/>
    </sheetView>
  </sheetViews>
  <sheetFormatPr defaultRowHeight="15" x14ac:dyDescent="0.25"/>
  <cols>
    <col min="1" max="1" width="29.42578125" bestFit="1" customWidth="1"/>
    <col min="2" max="11" width="10.7109375" style="22" customWidth="1"/>
  </cols>
  <sheetData>
    <row r="1" spans="1:11" x14ac:dyDescent="0.25">
      <c r="A1" s="37" t="s">
        <v>60</v>
      </c>
      <c r="B1" s="42" t="s">
        <v>61</v>
      </c>
      <c r="C1" s="39" t="s">
        <v>66</v>
      </c>
      <c r="D1" s="39" t="s">
        <v>62</v>
      </c>
      <c r="E1" s="39" t="s">
        <v>67</v>
      </c>
      <c r="F1" s="39" t="s">
        <v>63</v>
      </c>
      <c r="G1" s="39" t="s">
        <v>68</v>
      </c>
      <c r="H1" s="39" t="s">
        <v>64</v>
      </c>
      <c r="I1" s="39" t="s">
        <v>69</v>
      </c>
      <c r="J1" s="39" t="s">
        <v>65</v>
      </c>
      <c r="K1" s="39" t="s">
        <v>70</v>
      </c>
    </row>
    <row r="2" spans="1:11" x14ac:dyDescent="0.25">
      <c r="A2" s="41" t="s">
        <v>84</v>
      </c>
      <c r="B2" s="43" t="s">
        <v>0</v>
      </c>
      <c r="C2" s="4" t="s">
        <v>90</v>
      </c>
      <c r="D2" s="4" t="s">
        <v>2</v>
      </c>
      <c r="E2" s="4" t="s">
        <v>91</v>
      </c>
      <c r="F2" s="4" t="s">
        <v>3</v>
      </c>
      <c r="G2" s="4" t="s">
        <v>92</v>
      </c>
      <c r="H2" s="4" t="s">
        <v>4</v>
      </c>
      <c r="I2" s="4" t="s">
        <v>93</v>
      </c>
      <c r="J2" s="4" t="s">
        <v>5</v>
      </c>
      <c r="K2" s="4" t="s">
        <v>94</v>
      </c>
    </row>
    <row r="3" spans="1:11" x14ac:dyDescent="0.25">
      <c r="A3" s="38" t="s">
        <v>85</v>
      </c>
      <c r="B3" s="44">
        <v>1500</v>
      </c>
      <c r="C3" s="40">
        <v>1500</v>
      </c>
      <c r="D3" s="40">
        <v>1500</v>
      </c>
      <c r="E3" s="40">
        <v>1500</v>
      </c>
      <c r="F3" s="40">
        <v>1500</v>
      </c>
      <c r="G3" s="40">
        <v>1500</v>
      </c>
      <c r="H3" s="40">
        <v>1500</v>
      </c>
      <c r="I3" s="40">
        <v>1500</v>
      </c>
      <c r="J3" s="40">
        <v>1500</v>
      </c>
      <c r="K3" s="40">
        <v>1500</v>
      </c>
    </row>
    <row r="4" spans="1:11" s="49" customFormat="1" x14ac:dyDescent="0.25">
      <c r="A4" s="45" t="s">
        <v>86</v>
      </c>
      <c r="B4" s="46">
        <v>271.2</v>
      </c>
      <c r="C4" s="47">
        <v>224.64</v>
      </c>
      <c r="D4" s="47">
        <v>207.36</v>
      </c>
      <c r="E4" s="47">
        <v>139.19999999999999</v>
      </c>
      <c r="F4" s="47">
        <v>178.08</v>
      </c>
      <c r="G4" s="48">
        <v>134.4</v>
      </c>
      <c r="H4" s="48">
        <v>236.16</v>
      </c>
      <c r="I4" s="48">
        <v>224.64</v>
      </c>
      <c r="J4" s="48">
        <v>242.4</v>
      </c>
      <c r="K4" s="48">
        <v>180.48</v>
      </c>
    </row>
    <row r="5" spans="1:11" s="49" customFormat="1" x14ac:dyDescent="0.25">
      <c r="A5" s="45" t="s">
        <v>87</v>
      </c>
      <c r="B5" s="46">
        <v>83</v>
      </c>
      <c r="C5" s="47">
        <v>103</v>
      </c>
      <c r="D5" s="47">
        <v>99</v>
      </c>
      <c r="E5" s="47">
        <v>104.5</v>
      </c>
      <c r="F5" s="47">
        <v>56.25</v>
      </c>
      <c r="G5" s="48">
        <v>61.5</v>
      </c>
      <c r="H5" s="48">
        <v>110.5</v>
      </c>
      <c r="I5" s="48">
        <v>96.5</v>
      </c>
      <c r="J5" s="48">
        <v>83</v>
      </c>
      <c r="K5" s="48">
        <v>73.5</v>
      </c>
    </row>
    <row r="6" spans="1:11" s="49" customFormat="1" x14ac:dyDescent="0.25">
      <c r="A6" s="50" t="s">
        <v>89</v>
      </c>
      <c r="B6" s="51">
        <v>22.3</v>
      </c>
      <c r="C6" s="48">
        <v>17.899999999999999</v>
      </c>
      <c r="D6" s="48">
        <v>18.399999999999999</v>
      </c>
      <c r="E6" s="48">
        <v>17.5</v>
      </c>
      <c r="F6" s="48">
        <v>25</v>
      </c>
      <c r="G6" s="48">
        <v>25</v>
      </c>
      <c r="H6" s="48">
        <v>16.7</v>
      </c>
      <c r="I6" s="48">
        <v>18.8</v>
      </c>
      <c r="J6" s="48">
        <v>22.3</v>
      </c>
      <c r="K6" s="48">
        <v>25</v>
      </c>
    </row>
    <row r="7" spans="1:11" s="49" customFormat="1" x14ac:dyDescent="0.25">
      <c r="A7" s="50" t="s">
        <v>88</v>
      </c>
      <c r="B7" s="51">
        <v>73.5</v>
      </c>
      <c r="C7" s="48">
        <v>73.5</v>
      </c>
      <c r="D7" s="48">
        <v>73.5</v>
      </c>
      <c r="E7" s="48">
        <v>73.5</v>
      </c>
      <c r="F7" s="48">
        <v>63</v>
      </c>
      <c r="G7" s="48">
        <v>61.5</v>
      </c>
      <c r="H7" s="48">
        <v>73.5</v>
      </c>
      <c r="I7" s="48">
        <v>73.5</v>
      </c>
      <c r="J7" s="48">
        <v>73.5</v>
      </c>
      <c r="K7" s="48">
        <v>73.5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reads</vt:lpstr>
      <vt:lpstr>Library prep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MinIon</dc:creator>
  <cp:lastModifiedBy>MinIon</cp:lastModifiedBy>
  <dcterms:created xsi:type="dcterms:W3CDTF">2018-05-17T12:23:12Z</dcterms:created>
  <dcterms:modified xsi:type="dcterms:W3CDTF">2018-07-31T12:00:28Z</dcterms:modified>
</cp:coreProperties>
</file>