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mart-3SEQ" sheetId="1" state="visible" r:id="rId2"/>
    <sheet name="3SEQ" sheetId="2" state="visible" r:id="rId3"/>
    <sheet name="TruSeq" sheetId="3" state="visible" r:id="rId4"/>
    <sheet name="SMART-seq" sheetId="4" state="visible" r:id="rId5"/>
    <sheet name="SMARTer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JWF</author>
  </authors>
  <commentList>
    <comment ref="D16" authorId="0">
      <text>
        <r>
          <rPr>
            <sz val="10"/>
            <color rgb="FF000000"/>
            <rFont val="Arial"/>
            <family val="2"/>
          </rPr>
          <t xml:space="preserve">assumes 24 indexing barcodes</t>
        </r>
      </text>
    </comment>
    <comment ref="E11" authorId="0">
      <text>
        <r>
          <rPr>
            <sz val="10"/>
            <color rgb="FF000000"/>
            <rFont val="Arial"/>
            <family val="2"/>
          </rPr>
          <t xml:space="preserve">guaranteed yield; actual was 31.8 nmol</t>
        </r>
      </text>
    </comment>
    <comment ref="E12" authorId="0">
      <text>
        <r>
          <rPr>
            <sz val="10"/>
            <color rgb="FF000000"/>
            <rFont val="Arial"/>
            <family val="2"/>
          </rPr>
          <t xml:space="preserve">guaranteed yield; actual was 10.7 nmol</t>
        </r>
      </text>
    </comment>
    <comment ref="E13" authorId="0">
      <text>
        <r>
          <rPr>
            <sz val="10"/>
            <color rgb="FF000000"/>
            <rFont val="Arial"/>
            <family val="2"/>
          </rPr>
          <t xml:space="preserve">guaranteed yield; actual was 8.4 nmol</t>
        </r>
      </text>
    </comment>
    <comment ref="E14" authorId="0">
      <text>
        <r>
          <rPr>
            <sz val="10"/>
            <color rgb="FF000000"/>
            <rFont val="Arial"/>
            <family val="2"/>
          </rPr>
          <t xml:space="preserve">guaranteed yield; actual was 4 to 6 nmol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JWF</author>
  </authors>
  <commentList>
    <comment ref="D21" authorId="0">
      <text>
        <r>
          <rPr>
            <sz val="10"/>
            <color rgb="FF000000"/>
            <rFont val="Arial"/>
            <family val="2"/>
          </rPr>
          <t xml:space="preserve">assumes 24 indexing barcodes</t>
        </r>
      </text>
    </comment>
  </commentList>
</comments>
</file>

<file path=xl/sharedStrings.xml><?xml version="1.0" encoding="utf-8"?>
<sst xmlns="http://schemas.openxmlformats.org/spreadsheetml/2006/main" count="210" uniqueCount="95">
  <si>
    <t xml:space="preserve">Product</t>
  </si>
  <si>
    <t xml:space="preserve">Vendor</t>
  </si>
  <si>
    <t xml:space="preserve">Catalog#</t>
  </si>
  <si>
    <t xml:space="preserve">Price</t>
  </si>
  <si>
    <t xml:space="preserve">Qty</t>
  </si>
  <si>
    <t xml:space="preserve">Unit</t>
  </si>
  <si>
    <t xml:space="preserve">Qty / library</t>
  </si>
  <si>
    <t xml:space="preserve">Libraries</t>
  </si>
  <si>
    <t xml:space="preserve">Cost / library</t>
  </si>
  <si>
    <t xml:space="preserve">SMARTScribe reverse transcriptase</t>
  </si>
  <si>
    <t xml:space="preserve">Takara/Clontech</t>
  </si>
  <si>
    <t xml:space="preserve">U</t>
  </si>
  <si>
    <t xml:space="preserve">5X first-strand buffer</t>
  </si>
  <si>
    <t xml:space="preserve">(included)</t>
  </si>
  <si>
    <t xml:space="preserve">µL</t>
  </si>
  <si>
    <t xml:space="preserve">Dithiothreitol (DTT), 20 mM</t>
  </si>
  <si>
    <t xml:space="preserve">SUPERase• In RNase inhibitor</t>
  </si>
  <si>
    <t xml:space="preserve">Thermo Fisher</t>
  </si>
  <si>
    <t xml:space="preserve">AM2694</t>
  </si>
  <si>
    <t xml:space="preserve">dNTP mix, 10 mM ea.</t>
  </si>
  <si>
    <t xml:space="preserve">R0191</t>
  </si>
  <si>
    <t xml:space="preserve">Trimethylglycine solution, 5 M</t>
  </si>
  <si>
    <t xml:space="preserve">Sigma-Aldrich</t>
  </si>
  <si>
    <t xml:space="preserve">B0300-1VL</t>
  </si>
  <si>
    <t xml:space="preserve">Magnesium chloride solution, 1 M</t>
  </si>
  <si>
    <t xml:space="preserve">63069-100ML</t>
  </si>
  <si>
    <t xml:space="preserve">mL</t>
  </si>
  <si>
    <t xml:space="preserve">AMPure XP SPRI bead mix</t>
  </si>
  <si>
    <t xml:space="preserve">Beckman Coulter</t>
  </si>
  <si>
    <t xml:space="preserve">A63880</t>
  </si>
  <si>
    <t xml:space="preserve">uL</t>
  </si>
  <si>
    <t xml:space="preserve">Kapa HiFi HotStart ReadyMix</t>
  </si>
  <si>
    <t xml:space="preserve">Kapa</t>
  </si>
  <si>
    <t xml:space="preserve">KK2601</t>
  </si>
  <si>
    <t xml:space="preserve">1S primer bio-P7_short-30T-V</t>
  </si>
  <si>
    <t xml:space="preserve">IDT</t>
  </si>
  <si>
    <t xml:space="preserve">100 nmol RNase-free HPLC</t>
  </si>
  <si>
    <t xml:space="preserve">nmol</t>
  </si>
  <si>
    <t xml:space="preserve">2S primer bio-P5_short-5N-3rG</t>
  </si>
  <si>
    <t xml:space="preserve">100 nmol RNase-free HPLC RNA</t>
  </si>
  <si>
    <t xml:space="preserve">PCR primer P5-universal</t>
  </si>
  <si>
    <t xml:space="preserve">100 nmol HPLC</t>
  </si>
  <si>
    <t xml:space="preserve">PCR primer P7-indexX</t>
  </si>
  <si>
    <t xml:space="preserve">REAGENT TOTAL</t>
  </si>
  <si>
    <t xml:space="preserve">OligoTex mRNA Mini Kit</t>
  </si>
  <si>
    <t xml:space="preserve">Qiagen</t>
  </si>
  <si>
    <t xml:space="preserve">prep</t>
  </si>
  <si>
    <t xml:space="preserve">MinElute PCR Purification Kit</t>
  </si>
  <si>
    <t xml:space="preserve">rxn</t>
  </si>
  <si>
    <t xml:space="preserve">SuperScript™ III Reverse Transcriptase, 4 x 10,000U *</t>
  </si>
  <si>
    <t xml:space="preserve">Second-Strand Buffer</t>
  </si>
  <si>
    <t xml:space="preserve">RNaseOUT™ Recombinant Ribonuclease Inhibitor, 5000U</t>
  </si>
  <si>
    <t xml:space="preserve">E. coli DNA Ligase, 100U</t>
  </si>
  <si>
    <t xml:space="preserve">E-Gel SizeSelect 2% Gel (10 pack)</t>
  </si>
  <si>
    <t xml:space="preserve">G6610-02</t>
  </si>
  <si>
    <t xml:space="preserve">gel</t>
  </si>
  <si>
    <t xml:space="preserve">RNaseH, E. coli, 1250U *</t>
  </si>
  <si>
    <t xml:space="preserve">NEB</t>
  </si>
  <si>
    <t xml:space="preserve">M0297L</t>
  </si>
  <si>
    <t xml:space="preserve">DNA Polymerase I, E. coli, 2500U</t>
  </si>
  <si>
    <t xml:space="preserve">M0209L</t>
  </si>
  <si>
    <t xml:space="preserve">T4 DNA Polymerase, 150U</t>
  </si>
  <si>
    <t xml:space="preserve">M0203L</t>
  </si>
  <si>
    <t xml:space="preserve">Klenow Fragment, 3’ to 5’ exo-</t>
  </si>
  <si>
    <t xml:space="preserve">M0212L</t>
  </si>
  <si>
    <t xml:space="preserve">Quick Ligation Kit *</t>
  </si>
  <si>
    <t xml:space="preserve">M2200L</t>
  </si>
  <si>
    <t xml:space="preserve">Phusion™ High-Fidelity PCR Master Mix with HF Buffer*</t>
  </si>
  <si>
    <t xml:space="preserve">M0531L</t>
  </si>
  <si>
    <t xml:space="preserve">Indexed RT primer</t>
  </si>
  <si>
    <t xml:space="preserve">1 umol RNase-free HPLC</t>
  </si>
  <si>
    <t xml:space="preserve">P5 linker A</t>
  </si>
  <si>
    <t xml:space="preserve">1 umol PAGE</t>
  </si>
  <si>
    <t xml:space="preserve">P5 linker B</t>
  </si>
  <si>
    <t xml:space="preserve">PCR F</t>
  </si>
  <si>
    <t xml:space="preserve">1 umol HPLC</t>
  </si>
  <si>
    <t xml:space="preserve">Indexed PCR R</t>
  </si>
  <si>
    <t xml:space="preserve">TruSeq Stranded Total RNA Library Prep Kit with Ribo-Zero Human/Mouse/Rat High Throughput</t>
  </si>
  <si>
    <t xml:space="preserve">Illumina</t>
  </si>
  <si>
    <t xml:space="preserve">20020597</t>
  </si>
  <si>
    <t xml:space="preserve">samples</t>
  </si>
  <si>
    <t xml:space="preserve">TruSeq RNA CD Index Plate (96 Indexes, 96 Samples)</t>
  </si>
  <si>
    <t xml:space="preserve">20019792</t>
  </si>
  <si>
    <t xml:space="preserve">A63881</t>
  </si>
  <si>
    <t xml:space="preserve">RNAClean XP SPRI bead mix</t>
  </si>
  <si>
    <t xml:space="preserve">A63987</t>
  </si>
  <si>
    <t xml:space="preserve">SuperScript II reverse transcriptase</t>
  </si>
  <si>
    <t xml:space="preserve">SMART-Seq® v4 Ultra® Low Input RNA Kit for Sequencing</t>
  </si>
  <si>
    <t xml:space="preserve">634891</t>
  </si>
  <si>
    <t xml:space="preserve">Nextera XT DNA Library Preparation Kit (96 samples)</t>
  </si>
  <si>
    <t xml:space="preserve">FC-131-1096</t>
  </si>
  <si>
    <t xml:space="preserve">Nextera XT Index Kit (24 indexes, 96 samples)</t>
  </si>
  <si>
    <t xml:space="preserve">FC-131-1001</t>
  </si>
  <si>
    <t xml:space="preserve">SMARTer® Stranded Total RNA-Seq Kit v2 - Pico Input Mammalian</t>
  </si>
  <si>
    <t xml:space="preserve">634413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</si>
</sst>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$-1009]#,##0.00;[RED]\-[$$-1009]#,##0.00"/>
    <numFmt numFmtId="167" formatCode="0"/>
    <numFmt numFmtId="168" formatCode="\$#,##0.00;&quot;$-&quot;#,##0.00"/>
    <numFmt numFmtId="169" formatCode="[$$-409]#,##0.00;[RED]\-[$$-409]#,##0.00"/>
  </numFmts>
  <fonts count="16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8" zeroHeight="false" outlineLevelRow="0" outlineLevelCol="0"/>
  <cols>
    <col collapsed="false" customWidth="true" hidden="false" outlineLevel="0" max="1" min="1" style="1" width="38.34"/>
    <col collapsed="false" customWidth="true" hidden="false" outlineLevel="0" max="2" min="2" style="1" width="14.85"/>
    <col collapsed="false" customWidth="true" hidden="false" outlineLevel="0" max="3" min="3" style="1" width="27.94"/>
    <col collapsed="false" customWidth="true" hidden="false" outlineLevel="0" max="4" min="4" style="1" width="10.26"/>
    <col collapsed="false" customWidth="true" hidden="false" outlineLevel="0" max="5" min="5" style="1" width="6.08"/>
    <col collapsed="false" customWidth="true" hidden="false" outlineLevel="0" max="6" min="6" style="1" width="4.45"/>
    <col collapsed="false" customWidth="true" hidden="false" outlineLevel="0" max="7" min="7" style="1" width="11.34"/>
    <col collapsed="false" customWidth="true" hidden="false" outlineLevel="0" max="8" min="8" style="1" width="9.32"/>
    <col collapsed="false" customWidth="true" hidden="false" outlineLevel="0" max="9" min="9" style="1" width="11.34"/>
    <col collapsed="false" customWidth="true" hidden="false" outlineLevel="0" max="1025" min="10" style="1" width="12.96"/>
  </cols>
  <sheetData>
    <row r="1" customFormat="false" ht="14.25" hidden="false" customHeight="true" outlineLevel="0" collapsed="false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true" outlineLevel="0" collapsed="false">
      <c r="A2" s="5" t="s">
        <v>9</v>
      </c>
      <c r="B2" s="5" t="s">
        <v>10</v>
      </c>
      <c r="C2" s="6" t="n">
        <v>639537</v>
      </c>
      <c r="D2" s="7" t="n">
        <v>167</v>
      </c>
      <c r="E2" s="8" t="n">
        <v>10000</v>
      </c>
      <c r="F2" s="8" t="s">
        <v>11</v>
      </c>
      <c r="G2" s="8" t="n">
        <v>100</v>
      </c>
      <c r="H2" s="9" t="n">
        <f aca="false">E2/G2</f>
        <v>100</v>
      </c>
      <c r="I2" s="10" t="n">
        <f aca="false">D2*G2/E2</f>
        <v>1.67</v>
      </c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25" hidden="false" customHeight="true" outlineLevel="0" collapsed="false">
      <c r="A3" s="5" t="s">
        <v>12</v>
      </c>
      <c r="B3" s="5" t="s">
        <v>10</v>
      </c>
      <c r="C3" s="11" t="s">
        <v>13</v>
      </c>
      <c r="D3" s="7" t="n">
        <v>0</v>
      </c>
      <c r="E3" s="8" t="n">
        <v>1000</v>
      </c>
      <c r="F3" s="8" t="s">
        <v>14</v>
      </c>
      <c r="G3" s="8" t="n">
        <v>2</v>
      </c>
      <c r="H3" s="9" t="n">
        <f aca="false">E3/G3</f>
        <v>500</v>
      </c>
      <c r="I3" s="10" t="n">
        <f aca="false">D3*G3/E3</f>
        <v>0</v>
      </c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4.25" hidden="false" customHeight="true" outlineLevel="0" collapsed="false">
      <c r="A4" s="5" t="s">
        <v>15</v>
      </c>
      <c r="B4" s="5" t="s">
        <v>10</v>
      </c>
      <c r="C4" s="6" t="s">
        <v>13</v>
      </c>
      <c r="D4" s="7" t="n">
        <v>0</v>
      </c>
      <c r="E4" s="8" t="n">
        <v>500</v>
      </c>
      <c r="F4" s="8" t="s">
        <v>14</v>
      </c>
      <c r="G4" s="8" t="n">
        <v>1</v>
      </c>
      <c r="H4" s="9" t="n">
        <f aca="false">E4/G4</f>
        <v>500</v>
      </c>
      <c r="I4" s="10" t="n">
        <f aca="false">D4*G4/E4</f>
        <v>0</v>
      </c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25" hidden="false" customHeight="true" outlineLevel="0" collapsed="false">
      <c r="A5" s="5" t="s">
        <v>16</v>
      </c>
      <c r="B5" s="5" t="s">
        <v>17</v>
      </c>
      <c r="C5" s="12" t="s">
        <v>18</v>
      </c>
      <c r="D5" s="7" t="n">
        <v>144</v>
      </c>
      <c r="E5" s="8" t="n">
        <v>125</v>
      </c>
      <c r="F5" s="8" t="s">
        <v>14</v>
      </c>
      <c r="G5" s="8" t="n">
        <v>0.5</v>
      </c>
      <c r="H5" s="9" t="n">
        <f aca="false">E5/G5</f>
        <v>250</v>
      </c>
      <c r="I5" s="10" t="n">
        <f aca="false">D5*G5/E5</f>
        <v>0.576</v>
      </c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5" hidden="false" customHeight="true" outlineLevel="0" collapsed="false">
      <c r="A6" s="5" t="s">
        <v>19</v>
      </c>
      <c r="B6" s="5" t="s">
        <v>17</v>
      </c>
      <c r="C6" s="6" t="s">
        <v>20</v>
      </c>
      <c r="D6" s="7" t="n">
        <v>33.85</v>
      </c>
      <c r="E6" s="8" t="n">
        <v>200</v>
      </c>
      <c r="F6" s="8" t="s">
        <v>14</v>
      </c>
      <c r="G6" s="8" t="n">
        <v>1</v>
      </c>
      <c r="H6" s="9" t="n">
        <f aca="false">E6/G6</f>
        <v>200</v>
      </c>
      <c r="I6" s="10" t="n">
        <f aca="false">D6*G6/E6</f>
        <v>0.16925</v>
      </c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5" hidden="false" customHeight="true" outlineLevel="0" collapsed="false">
      <c r="A7" s="5" t="s">
        <v>21</v>
      </c>
      <c r="B7" s="5" t="s">
        <v>22</v>
      </c>
      <c r="C7" s="6" t="s">
        <v>23</v>
      </c>
      <c r="D7" s="7" t="n">
        <v>24.25</v>
      </c>
      <c r="E7" s="8" t="n">
        <v>1500</v>
      </c>
      <c r="F7" s="8" t="s">
        <v>14</v>
      </c>
      <c r="G7" s="8" t="n">
        <v>2</v>
      </c>
      <c r="H7" s="8" t="n">
        <f aca="false">E7/G7</f>
        <v>750</v>
      </c>
      <c r="I7" s="10" t="n">
        <f aca="false">D7*G7/E7</f>
        <v>0.0323333333333333</v>
      </c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5" hidden="false" customHeight="true" outlineLevel="0" collapsed="false">
      <c r="A8" s="5" t="s">
        <v>24</v>
      </c>
      <c r="B8" s="5" t="s">
        <v>22</v>
      </c>
      <c r="C8" s="6" t="s">
        <v>25</v>
      </c>
      <c r="D8" s="7" t="n">
        <v>108</v>
      </c>
      <c r="E8" s="8" t="n">
        <v>100</v>
      </c>
      <c r="F8" s="8" t="s">
        <v>26</v>
      </c>
      <c r="G8" s="8" t="n">
        <f aca="false">0.0005*80/1000</f>
        <v>4E-005</v>
      </c>
      <c r="H8" s="8" t="n">
        <f aca="false">E8/G8</f>
        <v>2500000</v>
      </c>
      <c r="I8" s="10" t="n">
        <f aca="false">D8*G8/E8</f>
        <v>4.32E-005</v>
      </c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5" hidden="false" customHeight="true" outlineLevel="0" collapsed="false">
      <c r="A9" s="5" t="s">
        <v>27</v>
      </c>
      <c r="B9" s="5" t="s">
        <v>28</v>
      </c>
      <c r="C9" s="6" t="s">
        <v>29</v>
      </c>
      <c r="D9" s="7" t="n">
        <v>320</v>
      </c>
      <c r="E9" s="8" t="n">
        <v>5000</v>
      </c>
      <c r="F9" s="8" t="s">
        <v>30</v>
      </c>
      <c r="G9" s="8" t="n">
        <v>15</v>
      </c>
      <c r="H9" s="9" t="n">
        <f aca="false">E9/G9</f>
        <v>333.333333333333</v>
      </c>
      <c r="I9" s="10" t="n">
        <f aca="false">D9*G9/E9</f>
        <v>0.96</v>
      </c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5" hidden="false" customHeight="true" outlineLevel="0" collapsed="false">
      <c r="A10" s="5" t="s">
        <v>31</v>
      </c>
      <c r="B10" s="5" t="s">
        <v>32</v>
      </c>
      <c r="C10" s="6" t="s">
        <v>33</v>
      </c>
      <c r="D10" s="7" t="n">
        <v>126</v>
      </c>
      <c r="E10" s="8" t="n">
        <v>1250</v>
      </c>
      <c r="F10" s="8" t="s">
        <v>14</v>
      </c>
      <c r="G10" s="8" t="n">
        <v>12.5</v>
      </c>
      <c r="H10" s="9" t="n">
        <f aca="false">E10/G10</f>
        <v>100</v>
      </c>
      <c r="I10" s="10" t="n">
        <f aca="false">D10*G10/E10</f>
        <v>1.26</v>
      </c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5" hidden="false" customHeight="true" outlineLevel="0" collapsed="false">
      <c r="A11" s="5" t="s">
        <v>34</v>
      </c>
      <c r="B11" s="5" t="s">
        <v>35</v>
      </c>
      <c r="C11" s="12" t="s">
        <v>36</v>
      </c>
      <c r="D11" s="7" t="n">
        <v>163.4</v>
      </c>
      <c r="E11" s="8" t="n">
        <v>1.8</v>
      </c>
      <c r="F11" s="8" t="s">
        <v>37</v>
      </c>
      <c r="G11" s="8" t="n">
        <f aca="false">0.5*0.02</f>
        <v>0.01</v>
      </c>
      <c r="H11" s="9" t="n">
        <f aca="false">E11/G11</f>
        <v>180</v>
      </c>
      <c r="I11" s="10" t="n">
        <f aca="false">D11*G11/E11</f>
        <v>0.907777777777778</v>
      </c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5" t="s">
        <v>38</v>
      </c>
      <c r="B12" s="5" t="s">
        <v>35</v>
      </c>
      <c r="C12" s="11" t="s">
        <v>39</v>
      </c>
      <c r="D12" s="7" t="n">
        <v>163.7</v>
      </c>
      <c r="E12" s="8" t="n">
        <v>2.9</v>
      </c>
      <c r="F12" s="8" t="s">
        <v>37</v>
      </c>
      <c r="G12" s="8" t="n">
        <f aca="false">0.5*0.02</f>
        <v>0.01</v>
      </c>
      <c r="H12" s="9" t="n">
        <f aca="false">E12/G12</f>
        <v>290</v>
      </c>
      <c r="I12" s="10" t="n">
        <f aca="false">D12*G12/E12</f>
        <v>0.56448275862069</v>
      </c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25" hidden="false" customHeight="true" outlineLevel="0" collapsed="false">
      <c r="A13" s="5" t="s">
        <v>40</v>
      </c>
      <c r="B13" s="5" t="s">
        <v>35</v>
      </c>
      <c r="C13" s="6" t="s">
        <v>41</v>
      </c>
      <c r="D13" s="7" t="n">
        <v>83.8</v>
      </c>
      <c r="E13" s="8" t="n">
        <v>1.9</v>
      </c>
      <c r="F13" s="8" t="s">
        <v>37</v>
      </c>
      <c r="G13" s="8" t="n">
        <f aca="false">1.25*0.004</f>
        <v>0.005</v>
      </c>
      <c r="H13" s="9" t="n">
        <f aca="false">E13/G13</f>
        <v>380</v>
      </c>
      <c r="I13" s="10" t="n">
        <f aca="false">D13*G13/E13</f>
        <v>0.220526315789474</v>
      </c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25" hidden="false" customHeight="true" outlineLevel="0" collapsed="false">
      <c r="A14" s="5" t="s">
        <v>42</v>
      </c>
      <c r="B14" s="5" t="s">
        <v>35</v>
      </c>
      <c r="C14" s="6" t="s">
        <v>41</v>
      </c>
      <c r="D14" s="7" t="n">
        <v>87.4</v>
      </c>
      <c r="E14" s="8" t="n">
        <v>1.6</v>
      </c>
      <c r="F14" s="8" t="s">
        <v>37</v>
      </c>
      <c r="G14" s="8" t="n">
        <f aca="false">1.25*0.004</f>
        <v>0.005</v>
      </c>
      <c r="H14" s="9" t="n">
        <f aca="false">E14/G14</f>
        <v>320</v>
      </c>
      <c r="I14" s="10" t="n">
        <f aca="false">D14*G14/E14</f>
        <v>0.273125</v>
      </c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5" hidden="false" customHeight="true" outlineLevel="0" collapsed="false">
      <c r="A15" s="5"/>
      <c r="B15" s="5"/>
      <c r="C15" s="5"/>
      <c r="D15" s="8"/>
      <c r="E15" s="8"/>
      <c r="F15" s="8"/>
      <c r="G15" s="8"/>
      <c r="H15" s="8"/>
      <c r="I15" s="8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5" hidden="false" customHeight="true" outlineLevel="0" collapsed="false">
      <c r="A16" s="2" t="s">
        <v>43</v>
      </c>
      <c r="B16" s="2"/>
      <c r="C16" s="3"/>
      <c r="D16" s="13" t="n">
        <f aca="false">SUM(D2:D13)+24*D14</f>
        <v>3431.6</v>
      </c>
      <c r="E16" s="4"/>
      <c r="F16" s="4"/>
      <c r="G16" s="4"/>
      <c r="H16" s="14"/>
      <c r="I16" s="13" t="n">
        <f aca="false">SUM(I2:I14)</f>
        <v>6.63353838552128</v>
      </c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2.8" zeroHeight="false" outlineLevelRow="0" outlineLevelCol="0"/>
  <cols>
    <col collapsed="false" customWidth="true" hidden="false" outlineLevel="0" max="1" min="1" style="0" width="48.54"/>
    <col collapsed="false" customWidth="true" hidden="false" outlineLevel="0" max="2" min="2" style="0" width="13.52"/>
    <col collapsed="false" customWidth="true" hidden="false" outlineLevel="0" max="3" min="3" style="15" width="24.07"/>
    <col collapsed="false" customWidth="false" hidden="false" outlineLevel="0" max="4" min="4" style="0" width="11.52"/>
    <col collapsed="false" customWidth="true" hidden="false" outlineLevel="0" max="5" min="5" style="0" width="6.71"/>
    <col collapsed="false" customWidth="true" hidden="false" outlineLevel="0" max="6" min="6" style="0" width="5.73"/>
    <col collapsed="false" customWidth="true" hidden="false" outlineLevel="0" max="7" min="7" style="0" width="11.71"/>
    <col collapsed="false" customWidth="false" hidden="false" outlineLevel="0" max="8" min="8" style="0" width="11.52"/>
    <col collapsed="false" customWidth="true" hidden="false" outlineLevel="0" max="9" min="9" style="0" width="12.68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4.65" hidden="false" customHeight="false" outlineLevel="0" collapsed="false">
      <c r="A2" s="16" t="s">
        <v>44</v>
      </c>
      <c r="B2" s="16" t="s">
        <v>45</v>
      </c>
      <c r="C2" s="17" t="n">
        <v>70022</v>
      </c>
      <c r="D2" s="18" t="n">
        <v>331</v>
      </c>
      <c r="E2" s="16" t="n">
        <v>12</v>
      </c>
      <c r="F2" s="16" t="s">
        <v>46</v>
      </c>
      <c r="G2" s="16" t="n">
        <v>1</v>
      </c>
      <c r="H2" s="19" t="n">
        <f aca="false">E2/G2</f>
        <v>12</v>
      </c>
      <c r="I2" s="20" t="n">
        <f aca="false">D2*G2/E2</f>
        <v>27.5833333333333</v>
      </c>
    </row>
    <row r="3" customFormat="false" ht="14.65" hidden="false" customHeight="false" outlineLevel="0" collapsed="false">
      <c r="A3" s="16" t="s">
        <v>47</v>
      </c>
      <c r="B3" s="16" t="s">
        <v>45</v>
      </c>
      <c r="C3" s="17" t="n">
        <v>28006</v>
      </c>
      <c r="D3" s="20" t="n">
        <v>601</v>
      </c>
      <c r="E3" s="16" t="n">
        <v>250</v>
      </c>
      <c r="F3" s="16" t="s">
        <v>48</v>
      </c>
      <c r="G3" s="16" t="n">
        <v>4</v>
      </c>
      <c r="H3" s="19" t="n">
        <f aca="false">E3/G3</f>
        <v>62.5</v>
      </c>
      <c r="I3" s="20" t="n">
        <f aca="false">D3*G3/E3</f>
        <v>9.616</v>
      </c>
    </row>
    <row r="4" customFormat="false" ht="14.65" hidden="false" customHeight="false" outlineLevel="0" collapsed="false">
      <c r="A4" s="16" t="s">
        <v>49</v>
      </c>
      <c r="B4" s="16" t="s">
        <v>17</v>
      </c>
      <c r="C4" s="21" t="n">
        <v>18080085</v>
      </c>
      <c r="D4" s="22" t="n">
        <v>1226</v>
      </c>
      <c r="E4" s="16" t="n">
        <v>40000</v>
      </c>
      <c r="F4" s="16" t="s">
        <v>11</v>
      </c>
      <c r="G4" s="16" t="n">
        <v>400</v>
      </c>
      <c r="H4" s="19" t="n">
        <f aca="false">E4/G4</f>
        <v>100</v>
      </c>
      <c r="I4" s="20" t="n">
        <f aca="false">D4*G4/E4</f>
        <v>12.26</v>
      </c>
    </row>
    <row r="5" customFormat="false" ht="14.65" hidden="false" customHeight="false" outlineLevel="0" collapsed="false">
      <c r="A5" s="16" t="s">
        <v>50</v>
      </c>
      <c r="B5" s="16" t="s">
        <v>17</v>
      </c>
      <c r="C5" s="17" t="n">
        <v>10812014</v>
      </c>
      <c r="D5" s="20" t="n">
        <v>144</v>
      </c>
      <c r="E5" s="16" t="n">
        <v>500</v>
      </c>
      <c r="F5" s="16" t="s">
        <v>14</v>
      </c>
      <c r="G5" s="16" t="n">
        <v>30</v>
      </c>
      <c r="H5" s="19" t="n">
        <f aca="false">E5/G5</f>
        <v>16.6666666666667</v>
      </c>
      <c r="I5" s="20" t="n">
        <f aca="false">D5*G5/E5</f>
        <v>8.64</v>
      </c>
    </row>
    <row r="6" customFormat="false" ht="14.65" hidden="false" customHeight="false" outlineLevel="0" collapsed="false">
      <c r="A6" s="16" t="s">
        <v>51</v>
      </c>
      <c r="B6" s="16" t="s">
        <v>17</v>
      </c>
      <c r="C6" s="17" t="n">
        <v>10777019</v>
      </c>
      <c r="D6" s="20" t="n">
        <v>173</v>
      </c>
      <c r="E6" s="16" t="n">
        <v>5000</v>
      </c>
      <c r="F6" s="16" t="s">
        <v>11</v>
      </c>
      <c r="G6" s="16" t="n">
        <v>40</v>
      </c>
      <c r="H6" s="19" t="n">
        <f aca="false">E6/G6</f>
        <v>125</v>
      </c>
      <c r="I6" s="20" t="n">
        <f aca="false">D6*G6/E6</f>
        <v>1.384</v>
      </c>
    </row>
    <row r="7" customFormat="false" ht="14.65" hidden="false" customHeight="false" outlineLevel="0" collapsed="false">
      <c r="A7" s="16" t="s">
        <v>52</v>
      </c>
      <c r="B7" s="16" t="s">
        <v>17</v>
      </c>
      <c r="C7" s="17" t="n">
        <v>18052019</v>
      </c>
      <c r="D7" s="20" t="n">
        <v>51</v>
      </c>
      <c r="E7" s="16" t="n">
        <v>100</v>
      </c>
      <c r="F7" s="16" t="s">
        <v>11</v>
      </c>
      <c r="G7" s="16" t="n">
        <v>10</v>
      </c>
      <c r="H7" s="19" t="n">
        <f aca="false">E7/G7</f>
        <v>10</v>
      </c>
      <c r="I7" s="20" t="n">
        <f aca="false">D7*G7/E7</f>
        <v>5.1</v>
      </c>
    </row>
    <row r="8" customFormat="false" ht="14.65" hidden="false" customHeight="false" outlineLevel="0" collapsed="false">
      <c r="A8" s="16" t="s">
        <v>53</v>
      </c>
      <c r="B8" s="16" t="s">
        <v>17</v>
      </c>
      <c r="C8" s="17" t="s">
        <v>54</v>
      </c>
      <c r="D8" s="20" t="n">
        <v>205</v>
      </c>
      <c r="E8" s="16" t="n">
        <v>10</v>
      </c>
      <c r="F8" s="16" t="s">
        <v>55</v>
      </c>
      <c r="G8" s="16" t="n">
        <v>0.125</v>
      </c>
      <c r="H8" s="19" t="n">
        <f aca="false">E8/G8</f>
        <v>80</v>
      </c>
      <c r="I8" s="20" t="n">
        <f aca="false">D8*G8/E8</f>
        <v>2.5625</v>
      </c>
    </row>
    <row r="9" customFormat="false" ht="14.65" hidden="false" customHeight="false" outlineLevel="0" collapsed="false">
      <c r="A9" s="16" t="s">
        <v>56</v>
      </c>
      <c r="B9" s="16" t="s">
        <v>57</v>
      </c>
      <c r="C9" s="17" t="s">
        <v>58</v>
      </c>
      <c r="D9" s="20" t="n">
        <v>272</v>
      </c>
      <c r="E9" s="16" t="n">
        <v>1250</v>
      </c>
      <c r="F9" s="16" t="s">
        <v>11</v>
      </c>
      <c r="G9" s="16" t="n">
        <v>10</v>
      </c>
      <c r="H9" s="19" t="n">
        <f aca="false">E9/G9</f>
        <v>125</v>
      </c>
      <c r="I9" s="20" t="n">
        <f aca="false">D9*G9/E9</f>
        <v>2.176</v>
      </c>
    </row>
    <row r="10" customFormat="false" ht="14.65" hidden="false" customHeight="false" outlineLevel="0" collapsed="false">
      <c r="A10" s="16" t="s">
        <v>59</v>
      </c>
      <c r="B10" s="16" t="s">
        <v>57</v>
      </c>
      <c r="C10" s="17" t="s">
        <v>60</v>
      </c>
      <c r="D10" s="20" t="n">
        <v>272</v>
      </c>
      <c r="E10" s="16" t="n">
        <v>2500</v>
      </c>
      <c r="F10" s="16" t="s">
        <v>11</v>
      </c>
      <c r="G10" s="16" t="n">
        <v>40</v>
      </c>
      <c r="H10" s="19" t="n">
        <f aca="false">E10/G10</f>
        <v>62.5</v>
      </c>
      <c r="I10" s="20" t="n">
        <f aca="false">D10*G10/E10</f>
        <v>4.352</v>
      </c>
    </row>
    <row r="11" customFormat="false" ht="14.65" hidden="false" customHeight="false" outlineLevel="0" collapsed="false">
      <c r="A11" s="16" t="s">
        <v>61</v>
      </c>
      <c r="B11" s="16" t="s">
        <v>57</v>
      </c>
      <c r="C11" s="17" t="s">
        <v>62</v>
      </c>
      <c r="D11" s="20" t="n">
        <v>268</v>
      </c>
      <c r="E11" s="16" t="n">
        <v>750</v>
      </c>
      <c r="F11" s="16" t="s">
        <v>11</v>
      </c>
      <c r="G11" s="16" t="n">
        <v>6</v>
      </c>
      <c r="H11" s="19" t="n">
        <f aca="false">E11/G11</f>
        <v>125</v>
      </c>
      <c r="I11" s="20" t="n">
        <f aca="false">D11*G11/E11</f>
        <v>2.144</v>
      </c>
    </row>
    <row r="12" customFormat="false" ht="14.65" hidden="false" customHeight="false" outlineLevel="0" collapsed="false">
      <c r="A12" s="16" t="s">
        <v>63</v>
      </c>
      <c r="B12" s="16" t="s">
        <v>57</v>
      </c>
      <c r="C12" s="17" t="s">
        <v>64</v>
      </c>
      <c r="D12" s="20" t="n">
        <v>244</v>
      </c>
      <c r="E12" s="16" t="n">
        <v>1000</v>
      </c>
      <c r="F12" s="16" t="s">
        <v>11</v>
      </c>
      <c r="G12" s="16" t="n">
        <v>15</v>
      </c>
      <c r="H12" s="19" t="n">
        <f aca="false">E12/G12</f>
        <v>66.6666666666667</v>
      </c>
      <c r="I12" s="20" t="n">
        <f aca="false">D12*G12/E12</f>
        <v>3.66</v>
      </c>
    </row>
    <row r="13" customFormat="false" ht="14.65" hidden="false" customHeight="false" outlineLevel="0" collapsed="false">
      <c r="A13" s="16" t="s">
        <v>65</v>
      </c>
      <c r="B13" s="16" t="s">
        <v>57</v>
      </c>
      <c r="C13" s="17" t="s">
        <v>66</v>
      </c>
      <c r="D13" s="20" t="n">
        <v>388</v>
      </c>
      <c r="E13" s="16" t="n">
        <v>150</v>
      </c>
      <c r="F13" s="16" t="s">
        <v>14</v>
      </c>
      <c r="G13" s="16" t="n">
        <v>5</v>
      </c>
      <c r="H13" s="19" t="n">
        <f aca="false">E13/G13</f>
        <v>30</v>
      </c>
      <c r="I13" s="20" t="n">
        <f aca="false">D13*G13/E13</f>
        <v>12.9333333333333</v>
      </c>
    </row>
    <row r="14" customFormat="false" ht="14.65" hidden="false" customHeight="false" outlineLevel="0" collapsed="false">
      <c r="A14" s="16" t="s">
        <v>67</v>
      </c>
      <c r="B14" s="16" t="s">
        <v>57</v>
      </c>
      <c r="C14" s="17" t="s">
        <v>68</v>
      </c>
      <c r="D14" s="20" t="n">
        <v>708</v>
      </c>
      <c r="E14" s="16" t="n">
        <v>2500</v>
      </c>
      <c r="F14" s="16" t="s">
        <v>14</v>
      </c>
      <c r="G14" s="16" t="n">
        <v>75</v>
      </c>
      <c r="H14" s="19" t="n">
        <f aca="false">E14/G14</f>
        <v>33.3333333333333</v>
      </c>
      <c r="I14" s="20" t="n">
        <f aca="false">D14*G14/E14</f>
        <v>21.24</v>
      </c>
    </row>
    <row r="15" customFormat="false" ht="14.65" hidden="false" customHeight="false" outlineLevel="0" collapsed="false">
      <c r="A15" s="16" t="s">
        <v>69</v>
      </c>
      <c r="B15" s="16" t="s">
        <v>35</v>
      </c>
      <c r="C15" s="17" t="s">
        <v>70</v>
      </c>
      <c r="D15" s="20" t="n">
        <v>359</v>
      </c>
      <c r="E15" s="16" t="n">
        <v>11.9</v>
      </c>
      <c r="F15" s="16" t="s">
        <v>37</v>
      </c>
      <c r="G15" s="16" t="n">
        <v>0.075</v>
      </c>
      <c r="H15" s="19" t="n">
        <f aca="false">E15/G15</f>
        <v>158.666666666667</v>
      </c>
      <c r="I15" s="20" t="n">
        <f aca="false">D15*G15/E15</f>
        <v>2.26260504201681</v>
      </c>
    </row>
    <row r="16" customFormat="false" ht="14.65" hidden="false" customHeight="false" outlineLevel="0" collapsed="false">
      <c r="A16" s="16" t="s">
        <v>71</v>
      </c>
      <c r="B16" s="16" t="s">
        <v>35</v>
      </c>
      <c r="C16" s="17" t="s">
        <v>72</v>
      </c>
      <c r="D16" s="20" t="n">
        <v>208.2</v>
      </c>
      <c r="E16" s="16" t="n">
        <v>26.8</v>
      </c>
      <c r="F16" s="16" t="s">
        <v>37</v>
      </c>
      <c r="G16" s="16" t="n">
        <v>0.1</v>
      </c>
      <c r="H16" s="19" t="n">
        <f aca="false">E16/G16</f>
        <v>268</v>
      </c>
      <c r="I16" s="20" t="n">
        <f aca="false">D16*G16/E16</f>
        <v>0.776865671641791</v>
      </c>
    </row>
    <row r="17" customFormat="false" ht="14.65" hidden="false" customHeight="false" outlineLevel="0" collapsed="false">
      <c r="A17" s="16" t="s">
        <v>73</v>
      </c>
      <c r="B17" s="16" t="s">
        <v>35</v>
      </c>
      <c r="C17" s="17" t="s">
        <v>72</v>
      </c>
      <c r="D17" s="20" t="n">
        <v>228</v>
      </c>
      <c r="E17" s="16" t="n">
        <v>31.9</v>
      </c>
      <c r="F17" s="16" t="s">
        <v>37</v>
      </c>
      <c r="G17" s="16" t="n">
        <v>0.1</v>
      </c>
      <c r="H17" s="19" t="n">
        <f aca="false">E17/G17</f>
        <v>319</v>
      </c>
      <c r="I17" s="20" t="n">
        <f aca="false">D17*G17/E17</f>
        <v>0.714733542319749</v>
      </c>
    </row>
    <row r="18" customFormat="false" ht="14.65" hidden="false" customHeight="false" outlineLevel="0" collapsed="false">
      <c r="A18" s="16" t="s">
        <v>74</v>
      </c>
      <c r="B18" s="16" t="s">
        <v>35</v>
      </c>
      <c r="C18" s="17" t="s">
        <v>75</v>
      </c>
      <c r="D18" s="20" t="n">
        <v>226.8</v>
      </c>
      <c r="E18" s="16" t="n">
        <v>37.3</v>
      </c>
      <c r="F18" s="16" t="s">
        <v>37</v>
      </c>
      <c r="G18" s="16" t="n">
        <v>0.06</v>
      </c>
      <c r="H18" s="19" t="n">
        <f aca="false">E18/G18</f>
        <v>621.666666666667</v>
      </c>
      <c r="I18" s="20" t="n">
        <f aca="false">D18*G18/E18</f>
        <v>0.364825737265416</v>
      </c>
    </row>
    <row r="19" customFormat="false" ht="14.65" hidden="false" customHeight="false" outlineLevel="0" collapsed="false">
      <c r="A19" s="16" t="s">
        <v>76</v>
      </c>
      <c r="B19" s="16" t="s">
        <v>35</v>
      </c>
      <c r="C19" s="17" t="s">
        <v>41</v>
      </c>
      <c r="D19" s="20" t="n">
        <v>56.55</v>
      </c>
      <c r="E19" s="16" t="n">
        <v>2.3</v>
      </c>
      <c r="F19" s="16" t="s">
        <v>37</v>
      </c>
      <c r="G19" s="16" t="n">
        <v>0.06</v>
      </c>
      <c r="H19" s="19" t="n">
        <f aca="false">E19/G19</f>
        <v>38.3333333333333</v>
      </c>
      <c r="I19" s="20" t="n">
        <f aca="false">D19*G19/E19</f>
        <v>1.47521739130435</v>
      </c>
    </row>
    <row r="20" customFormat="false" ht="12.8" hidden="false" customHeight="false" outlineLevel="0" collapsed="false">
      <c r="A20" s="5"/>
      <c r="B20" s="5"/>
      <c r="C20" s="6"/>
      <c r="D20" s="8"/>
      <c r="E20" s="8"/>
      <c r="F20" s="8"/>
      <c r="G20" s="8"/>
      <c r="H20" s="8"/>
      <c r="I20" s="8"/>
    </row>
    <row r="21" customFormat="false" ht="12.8" hidden="false" customHeight="false" outlineLevel="0" collapsed="false">
      <c r="A21" s="2" t="s">
        <v>43</v>
      </c>
      <c r="B21" s="2"/>
      <c r="C21" s="3"/>
      <c r="D21" s="13" t="n">
        <f aca="false">SUM(D2:D14)+24*D3</f>
        <v>19307</v>
      </c>
      <c r="E21" s="4"/>
      <c r="F21" s="4"/>
      <c r="G21" s="4"/>
      <c r="H21" s="14"/>
      <c r="I21" s="13" t="n">
        <f aca="false">SUM(I2:I19)</f>
        <v>119.245414051215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F6" activeCellId="0" sqref="F6"/>
    </sheetView>
  </sheetViews>
  <sheetFormatPr defaultRowHeight="12.8" zeroHeight="false" outlineLevelRow="0" outlineLevelCol="0"/>
  <cols>
    <col collapsed="false" customWidth="true" hidden="false" outlineLevel="0" max="1" min="1" style="0" width="78.55"/>
    <col collapsed="false" customWidth="true" hidden="false" outlineLevel="0" max="2" min="2" style="0" width="15.74"/>
    <col collapsed="false" customWidth="true" hidden="false" outlineLevel="0" max="3" min="3" style="15" width="12.27"/>
    <col collapsed="false" customWidth="true" hidden="false" outlineLevel="0" max="4" min="4" style="0" width="10.73"/>
    <col collapsed="false" customWidth="true" hidden="false" outlineLevel="0" max="5" min="5" style="0" width="6.71"/>
    <col collapsed="false" customWidth="true" hidden="false" outlineLevel="0" max="6" min="6" style="0" width="8.66"/>
    <col collapsed="false" customWidth="true" hidden="false" outlineLevel="0" max="7" min="7" style="0" width="17.96"/>
    <col collapsed="false" customWidth="true" hidden="false" outlineLevel="0" max="8" min="8" style="0" width="9.48"/>
    <col collapsed="false" customWidth="true" hidden="false" outlineLevel="0" max="9" min="9" style="0" width="12.96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2.8" hidden="false" customHeight="false" outlineLevel="0" collapsed="false">
      <c r="A2" s="5" t="s">
        <v>77</v>
      </c>
      <c r="B2" s="5" t="s">
        <v>78</v>
      </c>
      <c r="C2" s="6" t="s">
        <v>79</v>
      </c>
      <c r="D2" s="7" t="n">
        <v>13486</v>
      </c>
      <c r="E2" s="8" t="n">
        <v>96</v>
      </c>
      <c r="F2" s="8" t="s">
        <v>80</v>
      </c>
      <c r="G2" s="8" t="n">
        <v>1</v>
      </c>
      <c r="H2" s="9" t="n">
        <f aca="false">E2/G2</f>
        <v>96</v>
      </c>
      <c r="I2" s="10" t="n">
        <f aca="false">D2*G2/E2</f>
        <v>140.479166666667</v>
      </c>
    </row>
    <row r="3" customFormat="false" ht="12.8" hidden="false" customHeight="false" outlineLevel="0" collapsed="false">
      <c r="A3" s="5" t="s">
        <v>81</v>
      </c>
      <c r="B3" s="5" t="s">
        <v>78</v>
      </c>
      <c r="C3" s="6" t="s">
        <v>82</v>
      </c>
      <c r="D3" s="7" t="n">
        <v>733</v>
      </c>
      <c r="E3" s="8" t="n">
        <v>96</v>
      </c>
      <c r="F3" s="8" t="s">
        <v>80</v>
      </c>
      <c r="G3" s="8" t="n">
        <v>1</v>
      </c>
      <c r="H3" s="9" t="n">
        <v>96</v>
      </c>
      <c r="I3" s="10" t="n">
        <f aca="false">D3*G3/E3</f>
        <v>7.63541666666667</v>
      </c>
    </row>
    <row r="4" customFormat="false" ht="12.8" hidden="false" customHeight="false" outlineLevel="0" collapsed="false">
      <c r="A4" s="5" t="s">
        <v>27</v>
      </c>
      <c r="B4" s="5" t="s">
        <v>28</v>
      </c>
      <c r="C4" s="6" t="s">
        <v>83</v>
      </c>
      <c r="D4" s="7" t="n">
        <v>1190</v>
      </c>
      <c r="E4" s="0" t="n">
        <v>60000</v>
      </c>
      <c r="F4" s="8" t="s">
        <v>14</v>
      </c>
      <c r="G4" s="0" t="n">
        <f aca="false">90+92+50</f>
        <v>232</v>
      </c>
      <c r="H4" s="9" t="n">
        <f aca="false">E4/G4</f>
        <v>258.620689655172</v>
      </c>
      <c r="I4" s="10" t="n">
        <f aca="false">D4*G4/E4</f>
        <v>4.60133333333333</v>
      </c>
    </row>
    <row r="5" customFormat="false" ht="12.8" hidden="false" customHeight="false" outlineLevel="0" collapsed="false">
      <c r="A5" s="0" t="s">
        <v>84</v>
      </c>
      <c r="B5" s="0" t="s">
        <v>28</v>
      </c>
      <c r="C5" s="15" t="s">
        <v>85</v>
      </c>
      <c r="D5" s="23" t="n">
        <v>750</v>
      </c>
      <c r="E5" s="0" t="n">
        <v>40000</v>
      </c>
      <c r="F5" s="8" t="s">
        <v>14</v>
      </c>
      <c r="G5" s="0" t="n">
        <v>99</v>
      </c>
      <c r="H5" s="9" t="n">
        <f aca="false">E5/G5</f>
        <v>404.040404040404</v>
      </c>
      <c r="I5" s="10" t="n">
        <f aca="false">D5*G5/E5</f>
        <v>1.85625</v>
      </c>
    </row>
    <row r="6" customFormat="false" ht="12.8" hidden="false" customHeight="false" outlineLevel="0" collapsed="false">
      <c r="A6" s="0" t="s">
        <v>86</v>
      </c>
      <c r="B6" s="0" t="s">
        <v>17</v>
      </c>
      <c r="C6" s="15" t="n">
        <v>18064014</v>
      </c>
      <c r="D6" s="23" t="n">
        <v>312</v>
      </c>
      <c r="E6" s="0" t="n">
        <v>50</v>
      </c>
      <c r="F6" s="8" t="s">
        <v>14</v>
      </c>
      <c r="G6" s="0" t="n">
        <f aca="false">50/96</f>
        <v>0.520833333333333</v>
      </c>
      <c r="H6" s="9" t="n">
        <f aca="false">E6/G6</f>
        <v>96</v>
      </c>
      <c r="I6" s="10" t="n">
        <f aca="false">D6*G6/E6</f>
        <v>3.25</v>
      </c>
    </row>
    <row r="8" customFormat="false" ht="12.8" hidden="false" customHeight="false" outlineLevel="0" collapsed="false">
      <c r="A8" s="2" t="s">
        <v>43</v>
      </c>
      <c r="B8" s="2"/>
      <c r="C8" s="3"/>
      <c r="D8" s="13" t="n">
        <f aca="false">SUM(D2:D6)</f>
        <v>16471</v>
      </c>
      <c r="E8" s="4"/>
      <c r="F8" s="4"/>
      <c r="G8" s="4"/>
      <c r="H8" s="14"/>
      <c r="I8" s="13" t="n">
        <f aca="false">SUM(I2:I6)</f>
        <v>157.822166666667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8" zeroHeight="false" outlineLevelRow="0" outlineLevelCol="0"/>
  <cols>
    <col collapsed="false" customWidth="true" hidden="false" outlineLevel="0" max="1" min="1" style="0" width="49.64"/>
    <col collapsed="false" customWidth="true" hidden="false" outlineLevel="0" max="2" min="2" style="0" width="15.74"/>
    <col collapsed="false" customWidth="true" hidden="false" outlineLevel="0" max="3" min="3" style="0" width="12.13"/>
    <col collapsed="false" customWidth="true" hidden="false" outlineLevel="0" max="4" min="4" style="0" width="10.73"/>
    <col collapsed="false" customWidth="true" hidden="false" outlineLevel="0" max="5" min="5" style="0" width="6.71"/>
    <col collapsed="false" customWidth="true" hidden="false" outlineLevel="0" max="6" min="6" style="0" width="8.66"/>
    <col collapsed="false" customWidth="true" hidden="false" outlineLevel="0" max="7" min="7" style="0" width="11.99"/>
    <col collapsed="false" customWidth="true" hidden="false" outlineLevel="0" max="8" min="8" style="0" width="9.48"/>
    <col collapsed="false" customWidth="true" hidden="false" outlineLevel="0" max="9" min="9" style="0" width="12.96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2.8" hidden="false" customHeight="false" outlineLevel="0" collapsed="false">
      <c r="A2" s="5" t="s">
        <v>87</v>
      </c>
      <c r="B2" s="5" t="s">
        <v>10</v>
      </c>
      <c r="C2" s="6" t="s">
        <v>88</v>
      </c>
      <c r="D2" s="7" t="n">
        <v>5964</v>
      </c>
      <c r="E2" s="8" t="n">
        <v>96</v>
      </c>
      <c r="F2" s="8" t="s">
        <v>80</v>
      </c>
      <c r="G2" s="8" t="n">
        <v>1</v>
      </c>
      <c r="H2" s="9" t="n">
        <f aca="false">E2/G2</f>
        <v>96</v>
      </c>
      <c r="I2" s="10" t="n">
        <f aca="false">D2*G2/E2</f>
        <v>62.125</v>
      </c>
    </row>
    <row r="3" customFormat="false" ht="12.8" hidden="false" customHeight="false" outlineLevel="0" collapsed="false">
      <c r="A3" s="5" t="s">
        <v>89</v>
      </c>
      <c r="B3" s="5" t="s">
        <v>78</v>
      </c>
      <c r="C3" s="6" t="s">
        <v>90</v>
      </c>
      <c r="D3" s="7" t="n">
        <v>4191</v>
      </c>
      <c r="E3" s="0" t="n">
        <v>96</v>
      </c>
      <c r="F3" s="8" t="s">
        <v>80</v>
      </c>
      <c r="G3" s="0" t="n">
        <v>1</v>
      </c>
      <c r="H3" s="9" t="n">
        <f aca="false">E3/G3</f>
        <v>96</v>
      </c>
      <c r="I3" s="10" t="n">
        <f aca="false">D3*G3/E3</f>
        <v>43.65625</v>
      </c>
    </row>
    <row r="4" customFormat="false" ht="12.8" hidden="false" customHeight="false" outlineLevel="0" collapsed="false">
      <c r="A4" s="24" t="s">
        <v>91</v>
      </c>
      <c r="B4" s="5" t="s">
        <v>78</v>
      </c>
      <c r="C4" s="6" t="s">
        <v>92</v>
      </c>
      <c r="D4" s="7" t="n">
        <v>357</v>
      </c>
      <c r="E4" s="0" t="n">
        <v>96</v>
      </c>
      <c r="F4" s="8" t="s">
        <v>80</v>
      </c>
      <c r="G4" s="0" t="n">
        <v>1</v>
      </c>
      <c r="H4" s="9" t="n">
        <f aca="false">E4/G4</f>
        <v>96</v>
      </c>
      <c r="I4" s="10" t="n">
        <f aca="false">D4*G4/E4</f>
        <v>3.71875</v>
      </c>
    </row>
    <row r="5" customFormat="false" ht="12.8" hidden="false" customHeight="false" outlineLevel="0" collapsed="false">
      <c r="A5" s="5" t="s">
        <v>27</v>
      </c>
      <c r="B5" s="0" t="s">
        <v>28</v>
      </c>
      <c r="C5" s="15" t="s">
        <v>83</v>
      </c>
      <c r="D5" s="23" t="n">
        <v>1190</v>
      </c>
      <c r="E5" s="0" t="n">
        <v>60000</v>
      </c>
      <c r="F5" s="8" t="s">
        <v>14</v>
      </c>
      <c r="G5" s="0" t="n">
        <f aca="false">50+30</f>
        <v>80</v>
      </c>
      <c r="H5" s="9" t="n">
        <f aca="false">E5/G5</f>
        <v>750</v>
      </c>
      <c r="I5" s="10" t="n">
        <f aca="false">D5*G5/E5</f>
        <v>1.58666666666667</v>
      </c>
    </row>
    <row r="6" customFormat="false" ht="12.8" hidden="false" customHeight="false" outlineLevel="0" collapsed="false">
      <c r="C6" s="15"/>
    </row>
    <row r="7" customFormat="false" ht="12.8" hidden="false" customHeight="false" outlineLevel="0" collapsed="false">
      <c r="A7" s="2" t="s">
        <v>43</v>
      </c>
      <c r="B7" s="2"/>
      <c r="C7" s="3"/>
      <c r="D7" s="13" t="n">
        <f aca="false">SUM(D2:D5)</f>
        <v>11702</v>
      </c>
      <c r="E7" s="4"/>
      <c r="F7" s="4"/>
      <c r="G7" s="4"/>
      <c r="H7" s="14"/>
      <c r="I7" s="13" t="n">
        <f aca="false">SUM(I2:I5)</f>
        <v>111.086666666667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8" zeroHeight="false" outlineLevelRow="0" outlineLevelCol="0"/>
  <cols>
    <col collapsed="false" customWidth="true" hidden="false" outlineLevel="0" max="1" min="1" style="0" width="41.95"/>
    <col collapsed="false" customWidth="true" hidden="false" outlineLevel="0" max="2" min="2" style="0" width="15.46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Format="false" ht="12.8" hidden="false" customHeight="false" outlineLevel="0" collapsed="false">
      <c r="A2" s="5" t="s">
        <v>93</v>
      </c>
      <c r="B2" s="5" t="s">
        <v>10</v>
      </c>
      <c r="C2" s="6" t="s">
        <v>94</v>
      </c>
      <c r="D2" s="7" t="n">
        <v>4320</v>
      </c>
      <c r="E2" s="8" t="n">
        <v>96</v>
      </c>
      <c r="F2" s="8" t="s">
        <v>80</v>
      </c>
      <c r="G2" s="8" t="n">
        <v>1</v>
      </c>
      <c r="H2" s="9" t="n">
        <f aca="false">E2/G2</f>
        <v>96</v>
      </c>
      <c r="I2" s="10" t="n">
        <f aca="false">D2*G2/E2</f>
        <v>45</v>
      </c>
    </row>
    <row r="3" customFormat="false" ht="12.8" hidden="false" customHeight="false" outlineLevel="0" collapsed="false">
      <c r="A3" s="5" t="s">
        <v>27</v>
      </c>
      <c r="B3" s="0" t="s">
        <v>28</v>
      </c>
      <c r="C3" s="15" t="s">
        <v>83</v>
      </c>
      <c r="D3" s="23" t="n">
        <v>1190</v>
      </c>
      <c r="E3" s="0" t="n">
        <v>60000</v>
      </c>
      <c r="F3" s="8" t="s">
        <v>14</v>
      </c>
      <c r="G3" s="0" t="n">
        <v>100</v>
      </c>
      <c r="H3" s="9" t="n">
        <f aca="false">E3/G3</f>
        <v>600</v>
      </c>
      <c r="I3" s="10" t="n">
        <f aca="false">D3*G3/E3</f>
        <v>1.98333333333333</v>
      </c>
    </row>
    <row r="4" customFormat="false" ht="12.8" hidden="false" customHeight="false" outlineLevel="0" collapsed="false">
      <c r="C4" s="15"/>
    </row>
    <row r="5" customFormat="false" ht="12.8" hidden="false" customHeight="false" outlineLevel="0" collapsed="false">
      <c r="A5" s="2" t="s">
        <v>43</v>
      </c>
      <c r="B5" s="2"/>
      <c r="C5" s="3"/>
      <c r="D5" s="13" t="n">
        <f aca="false">SUM(D2:D3)</f>
        <v>5510</v>
      </c>
      <c r="E5" s="4"/>
      <c r="F5" s="4"/>
      <c r="G5" s="4"/>
      <c r="H5" s="14"/>
      <c r="I5" s="13" t="n">
        <f aca="false">SUM(I2:I3)</f>
        <v>46.9833333333333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634</TotalTime>
  <Application>LibreOffice/5.4.2.2$Linux_X86_64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Joe Foley</cp:lastModifiedBy>
  <dcterms:modified xsi:type="dcterms:W3CDTF">2018-01-10T14:45:10Z</dcterms:modified>
  <cp:revision>31</cp:revision>
  <dc:subject/>
  <dc:title/>
</cp:coreProperties>
</file>