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bpn65\Dropbox\SCIENCE PODCASTS PAPER\"/>
    </mc:Choice>
  </mc:AlternateContent>
  <bookViews>
    <workbookView xWindow="0" yWindow="0" windowWidth="19140" windowHeight="6750" tabRatio="865"/>
  </bookViews>
  <sheets>
    <sheet name="Database" sheetId="1" r:id="rId1"/>
    <sheet name="Schedule" sheetId="11" r:id="rId2"/>
    <sheet name="Host Type" sheetId="12" r:id="rId3"/>
    <sheet name="Target Audience" sheetId="6" r:id="rId4"/>
    <sheet name="Subject Areas" sheetId="5" r:id="rId5"/>
    <sheet name="Shownotes" sheetId="9" r:id="rId6"/>
    <sheet name="Networks" sheetId="7" r:id="rId7"/>
    <sheet name="Activity Status" sheetId="14" r:id="rId8"/>
    <sheet name="Country" sheetId="8" r:id="rId9"/>
    <sheet name="Revenue" sheetId="13" state="hidden" r:id="rId10"/>
    <sheet name="Income" sheetId="15" r:id="rId11"/>
    <sheet name="Video" sheetId="17" r:id="rId12"/>
    <sheet name="Categories" sheetId="2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5" l="1"/>
  <c r="B11" i="5"/>
  <c r="C9" i="11" l="1"/>
  <c r="B11" i="15" l="1"/>
  <c r="B10" i="15"/>
  <c r="B4" i="14"/>
  <c r="B6" i="11"/>
  <c r="C6" i="11" s="1"/>
  <c r="B4" i="12"/>
  <c r="B6" i="12"/>
  <c r="B5" i="12"/>
  <c r="B7" i="12"/>
  <c r="B4" i="6"/>
  <c r="B12" i="5"/>
  <c r="C12" i="5" s="1"/>
  <c r="B15" i="5"/>
  <c r="C15" i="5" s="1"/>
  <c r="B7" i="5"/>
  <c r="C7" i="5" s="1"/>
  <c r="B8" i="5"/>
  <c r="C8" i="5" s="1"/>
  <c r="B9" i="5"/>
  <c r="C9" i="5" s="1"/>
  <c r="B17" i="5"/>
  <c r="C17" i="5" s="1"/>
  <c r="B18" i="5"/>
  <c r="C18" i="5" s="1"/>
  <c r="B19" i="5"/>
  <c r="C19" i="5" s="1"/>
  <c r="C11" i="5" l="1"/>
  <c r="B3" i="17" l="1"/>
  <c r="B4" i="17" l="1"/>
  <c r="E4" i="17" s="1"/>
  <c r="E3" i="17"/>
  <c r="B6" i="5"/>
  <c r="C6" i="5" s="1"/>
  <c r="B8" i="7" l="1"/>
  <c r="C8" i="7" s="1"/>
  <c r="B6" i="7" l="1"/>
  <c r="C6" i="7" s="1"/>
  <c r="B19" i="8" l="1"/>
  <c r="G14" i="8" l="1"/>
  <c r="C19" i="8"/>
  <c r="B6" i="15"/>
  <c r="B4" i="15"/>
  <c r="B17" i="15" s="1"/>
  <c r="B10" i="7"/>
  <c r="C10" i="7" s="1"/>
  <c r="B11" i="7"/>
  <c r="C11" i="7" s="1"/>
  <c r="B8" i="15" l="1"/>
  <c r="B5" i="15"/>
  <c r="B7" i="15"/>
  <c r="B9" i="15"/>
  <c r="B6" i="14"/>
  <c r="B5" i="14"/>
  <c r="B8" i="12"/>
  <c r="B11" i="11"/>
  <c r="C11" i="11" s="1"/>
  <c r="B4" i="11"/>
  <c r="C4" i="11" s="1"/>
  <c r="B13" i="11"/>
  <c r="C13" i="11" s="1"/>
  <c r="B12" i="11"/>
  <c r="C12" i="11" s="1"/>
  <c r="B10" i="11"/>
  <c r="C10" i="11" s="1"/>
  <c r="B7" i="11"/>
  <c r="C7" i="11" s="1"/>
  <c r="B8" i="11"/>
  <c r="C8" i="11" s="1"/>
  <c r="B5" i="11"/>
  <c r="C5" i="11" s="1"/>
  <c r="B18" i="8"/>
  <c r="C18" i="8" s="1"/>
  <c r="B17" i="8"/>
  <c r="B16" i="8"/>
  <c r="B15" i="8"/>
  <c r="B14" i="8"/>
  <c r="C14" i="8" s="1"/>
  <c r="B13" i="8"/>
  <c r="C13" i="8" s="1"/>
  <c r="B12" i="8"/>
  <c r="B11" i="8"/>
  <c r="C11" i="8" s="1"/>
  <c r="B10" i="8"/>
  <c r="C10" i="8" s="1"/>
  <c r="B9" i="8"/>
  <c r="B8" i="8"/>
  <c r="B7" i="8"/>
  <c r="B6" i="8"/>
  <c r="B5" i="8"/>
  <c r="B4" i="8"/>
  <c r="B5" i="9"/>
  <c r="B4" i="9"/>
  <c r="B4" i="7"/>
  <c r="C4" i="7" s="1"/>
  <c r="B5" i="7"/>
  <c r="C5" i="7" s="1"/>
  <c r="B9" i="7"/>
  <c r="C9" i="7" s="1"/>
  <c r="B7" i="7"/>
  <c r="C7" i="7" s="1"/>
  <c r="B6" i="6"/>
  <c r="B7" i="6"/>
  <c r="B5" i="6"/>
  <c r="B14" i="5"/>
  <c r="C14" i="5" s="1"/>
  <c r="C13" i="5"/>
  <c r="B16" i="5"/>
  <c r="C16" i="5" s="1"/>
  <c r="B10" i="5"/>
  <c r="C10" i="5" s="1"/>
  <c r="B5" i="5"/>
  <c r="C5" i="5" s="1"/>
  <c r="B4" i="5"/>
  <c r="G6" i="8" l="1"/>
  <c r="C6" i="8"/>
  <c r="G7" i="8"/>
  <c r="C7" i="8"/>
  <c r="G15" i="8"/>
  <c r="C15" i="8"/>
  <c r="G4" i="8"/>
  <c r="C4" i="8"/>
  <c r="G9" i="8"/>
  <c r="C8" i="8"/>
  <c r="G8" i="8"/>
  <c r="C12" i="8"/>
  <c r="G12" i="8"/>
  <c r="C16" i="8"/>
  <c r="B22" i="5"/>
  <c r="C4" i="5"/>
  <c r="G5" i="8"/>
  <c r="C5" i="8"/>
  <c r="G13" i="8"/>
  <c r="C9" i="8"/>
  <c r="G10" i="8"/>
  <c r="C17" i="8"/>
  <c r="B18" i="15"/>
  <c r="B13" i="15"/>
  <c r="C17" i="15" s="1"/>
  <c r="B8" i="14"/>
  <c r="B15" i="11"/>
  <c r="G11" i="8"/>
  <c r="B9" i="12"/>
  <c r="B6" i="9"/>
  <c r="B8" i="6"/>
  <c r="B12" i="7"/>
  <c r="G5" i="7" s="1"/>
  <c r="B21" i="5"/>
  <c r="B23" i="5" l="1"/>
  <c r="C5" i="12"/>
  <c r="C6" i="12"/>
  <c r="C7" i="12"/>
  <c r="C4" i="12"/>
  <c r="C8" i="12"/>
  <c r="C18" i="15"/>
  <c r="G4" i="7"/>
  <c r="B8" i="13"/>
  <c r="B7" i="13"/>
  <c r="B6" i="13"/>
  <c r="B5" i="13"/>
  <c r="B4" i="13"/>
  <c r="B26" i="5" l="1"/>
  <c r="B25" i="5"/>
</calcChain>
</file>

<file path=xl/sharedStrings.xml><?xml version="1.0" encoding="utf-8"?>
<sst xmlns="http://schemas.openxmlformats.org/spreadsheetml/2006/main" count="15855" uniqueCount="3904">
  <si>
    <t>Twitter</t>
  </si>
  <si>
    <t>Facebook</t>
  </si>
  <si>
    <t>Other URL</t>
  </si>
  <si>
    <t xml:space="preserve">PODCAST NAME </t>
  </si>
  <si>
    <t>Chemistry</t>
  </si>
  <si>
    <t>SUBJECT AREA</t>
  </si>
  <si>
    <t>General Science</t>
  </si>
  <si>
    <t>Physics and Astronomy</t>
  </si>
  <si>
    <t>Biology</t>
  </si>
  <si>
    <t>Computer Science</t>
  </si>
  <si>
    <t>BREAKDOWN AND ANALYSIS BY SUBJECT AREA</t>
  </si>
  <si>
    <t># INSTANCES</t>
  </si>
  <si>
    <t>Mathematics</t>
  </si>
  <si>
    <t>Other</t>
  </si>
  <si>
    <t>TARGET AUDIENCE CAT. LIST</t>
  </si>
  <si>
    <t>SUBJECT AREA CAT. LIST</t>
  </si>
  <si>
    <t>General public</t>
  </si>
  <si>
    <t>Children</t>
  </si>
  <si>
    <t>Scientists/Specialists</t>
  </si>
  <si>
    <t>BREAKDOWN AND ANALYSIS BY TARGET AUDIENCE</t>
  </si>
  <si>
    <t>TARGET AUDIENCE</t>
  </si>
  <si>
    <t>NETWORK TYPE</t>
  </si>
  <si>
    <t>Independent Podcast Network</t>
  </si>
  <si>
    <t>NETWORK CAT. LIST</t>
  </si>
  <si>
    <t>Conventional Media Network</t>
  </si>
  <si>
    <t>Professional Organisation</t>
  </si>
  <si>
    <t>Amateur Organisation</t>
  </si>
  <si>
    <t>No Network or Official Affiliation</t>
  </si>
  <si>
    <t>iTunes</t>
  </si>
  <si>
    <t># of "subject specific" podcats</t>
  </si>
  <si>
    <t># of "general" science podcasts</t>
  </si>
  <si>
    <t>% subject specific</t>
  </si>
  <si>
    <t xml:space="preserve">% general </t>
  </si>
  <si>
    <t>COUNTRY</t>
  </si>
  <si>
    <t>USA</t>
  </si>
  <si>
    <t>UK</t>
  </si>
  <si>
    <t>AUSTRALIA</t>
  </si>
  <si>
    <t>CANADA</t>
  </si>
  <si>
    <t>IRELAND</t>
  </si>
  <si>
    <t>NEW ZEALAND</t>
  </si>
  <si>
    <t>OTHER</t>
  </si>
  <si>
    <t>NETWORK/AFFILIATION</t>
  </si>
  <si>
    <t>EMAIL</t>
  </si>
  <si>
    <t>YES</t>
  </si>
  <si>
    <t>NO</t>
  </si>
  <si>
    <t>SHOWNOTES CAT. LIST</t>
  </si>
  <si>
    <t>Shownotes/Add. media</t>
  </si>
  <si>
    <t>BREAKDOWN AND ANALYSIS OF SHOWNOTES/ADDITIONAL MEDIA</t>
  </si>
  <si>
    <t>CATEGORY</t>
  </si>
  <si>
    <t>SAMPLING DATE</t>
  </si>
  <si>
    <t>A History of Science</t>
  </si>
  <si>
    <t>-</t>
  </si>
  <si>
    <t>NETHERLANDS</t>
  </si>
  <si>
    <t>http://www.ahistoryof.science/</t>
  </si>
  <si>
    <t/>
  </si>
  <si>
    <t>Arthropodcast</t>
  </si>
  <si>
    <t>http://arthropodcast.com/</t>
  </si>
  <si>
    <t>A Scientist Walks Into A Bar</t>
  </si>
  <si>
    <t>via productions</t>
  </si>
  <si>
    <t>http://www.viaproductions.org/podcast/</t>
  </si>
  <si>
    <t>Astronomy Cast</t>
  </si>
  <si>
    <t>http://www.astronomycast.com/about/</t>
  </si>
  <si>
    <t>https://twitter.com/astronomycast</t>
  </si>
  <si>
    <t>info@astronomycast.com</t>
  </si>
  <si>
    <t>SCHEDULE</t>
  </si>
  <si>
    <t>Daily</t>
  </si>
  <si>
    <t>Weekly Ongoing</t>
  </si>
  <si>
    <t>Monthly Ongoing</t>
  </si>
  <si>
    <t>Weekly/Seasons</t>
  </si>
  <si>
    <t>Monthly/Seasons</t>
  </si>
  <si>
    <t>Irregular</t>
  </si>
  <si>
    <t>Fortnighly Ongoing</t>
  </si>
  <si>
    <t>Fortnightly/Seasons</t>
  </si>
  <si>
    <t>PUBLISHING FREQUENCY/SCHEDULE CAT. LIST</t>
  </si>
  <si>
    <t>HOST Affiliation</t>
  </si>
  <si>
    <t>HOST AFFILIATION CAT. LIST</t>
  </si>
  <si>
    <t>Unclear</t>
  </si>
  <si>
    <t>Axions and Axioms</t>
  </si>
  <si>
    <t>http://axonsandaxioms.com/episodes/</t>
  </si>
  <si>
    <t>Babes of Science</t>
  </si>
  <si>
    <t>http://babesofscience.com/</t>
  </si>
  <si>
    <t>REVENUE CAT.</t>
  </si>
  <si>
    <t>Donations</t>
  </si>
  <si>
    <t>Merchandise</t>
  </si>
  <si>
    <t>Donations &amp; Merchandise</t>
  </si>
  <si>
    <t>None apparent</t>
  </si>
  <si>
    <t>REVENUE?</t>
  </si>
  <si>
    <t>Advertising/Sponsors</t>
  </si>
  <si>
    <t>NB: donations is found via links to services such as PayPal, Patreon, etc</t>
  </si>
  <si>
    <t>BREAKDOWN BY REVENUE STREAM</t>
  </si>
  <si>
    <t>https://www.youtube.com/channel/UCO3Mka2Esro-bqVRDQnvmaQ/videos</t>
  </si>
  <si>
    <t>https://twitter.com/BioLogicPodcast</t>
  </si>
  <si>
    <t>https://www.facebook.com/BioLogicPodcast/</t>
  </si>
  <si>
    <t>&gt;weekly ongoing</t>
  </si>
  <si>
    <t>BioLogic Podcast</t>
  </si>
  <si>
    <t>BioLogic (Broad Institute of MIT and Harvard)</t>
  </si>
  <si>
    <t>https://soundcloud.com/broadinstitute/sets/biologic</t>
  </si>
  <si>
    <t>https://itunes.apple.com/us/podcast/biologic/id1200044551?mt=2</t>
  </si>
  <si>
    <t>Broad Institute of MIT and Harvard</t>
  </si>
  <si>
    <t>Biologic Therapy In Rheumatoid Arthritis</t>
  </si>
  <si>
    <t>Rheumatology News International</t>
  </si>
  <si>
    <t>STATUS CAT.</t>
  </si>
  <si>
    <t>STATUS</t>
  </si>
  <si>
    <t>https://itunes.apple.com/us/podcast/biologic-therapy-in-rheumatoid-arthritis/id281937558?mt=2</t>
  </si>
  <si>
    <t>BREAKDOWN BY ACTIVITY STATUS</t>
  </si>
  <si>
    <t>BOLD signals</t>
  </si>
  <si>
    <t>https://boldsignals.com/</t>
  </si>
  <si>
    <t>Brain Dump</t>
  </si>
  <si>
    <t>https://itunes.apple.com/us/podcast/brain-dump/id1185698063?mt=2</t>
  </si>
  <si>
    <t>https://www.podcastbraindump.com/episodes/</t>
  </si>
  <si>
    <t>Brains On</t>
  </si>
  <si>
    <t>American Public Media</t>
  </si>
  <si>
    <t>https://itunes.apple.com/gb/podcast/brains-on-science-podcast-for-kids/id703720228?mt=2</t>
  </si>
  <si>
    <t>https://www.brainson.org/category/listen-now/</t>
  </si>
  <si>
    <t>https://twitter.com/brains_on</t>
  </si>
  <si>
    <t>https://www.facebook.com/pages/Brains-On/276168379182307</t>
  </si>
  <si>
    <t>brainson@mpr.org</t>
  </si>
  <si>
    <t>Advertising/Sponsors &amp; Donations</t>
  </si>
  <si>
    <t>Advertising/Sponsors &amp; Donations &amp; Merchandise</t>
  </si>
  <si>
    <t>Brain Science Podcast</t>
  </si>
  <si>
    <t>http://brainsciencepodcast.com/</t>
  </si>
  <si>
    <t>https://itunes.apple.com/gb/podcast/brain-science-ginger-campbell-md-neuroscience-for-everyone/id210065679?mt=2</t>
  </si>
  <si>
    <t>Branding Bacteria</t>
  </si>
  <si>
    <t>http://gamedrlimited.com/brandingbacteria/</t>
  </si>
  <si>
    <t>Blue Streak Science</t>
  </si>
  <si>
    <t>https://twitter.com/BlueStreakSci?ref_src=twsrc%5Etfw&amp;ref_url=http%3A%2F%2Fwww.bluestreakscience.com%2Fabout%2F</t>
  </si>
  <si>
    <t>Bugs and Stuff</t>
  </si>
  <si>
    <t>https://soundcloud.com/cari-ritzenthaler/episode-7-outreach</t>
  </si>
  <si>
    <t>https://bugsandstuffpodcast.tumblr.com/</t>
  </si>
  <si>
    <t>Brain Stuff</t>
  </si>
  <si>
    <t>How Stuff Works</t>
  </si>
  <si>
    <t>https://www.brainstuffshow.com/podcasts</t>
  </si>
  <si>
    <t>BrainWaves</t>
  </si>
  <si>
    <t>http://www.bbc.co.uk/programmes/b04ws68y/episodes/player</t>
  </si>
  <si>
    <t>But Why?</t>
  </si>
  <si>
    <t>Vermont Public Radio</t>
  </si>
  <si>
    <t>https://itunes.apple.com/us/podcast/but-why-podcast-for-curious/id1103320303</t>
  </si>
  <si>
    <t>http://digital.vpr.net/programs/why-podcast-curious-kids</t>
  </si>
  <si>
    <t>http://www.carrytheoneradio.com/</t>
  </si>
  <si>
    <t>https://itunes.apple.com/podcast/carry-the-one-radio/id337870313?mt=2</t>
  </si>
  <si>
    <t>University Calafornia, San Fransisco</t>
  </si>
  <si>
    <t>Cerebrum</t>
  </si>
  <si>
    <t>The DANA Foundation</t>
  </si>
  <si>
    <t>http://www.dana.org/Multimedia/Podcasts/</t>
  </si>
  <si>
    <t>https://itunes.apple.com/us/podcast/the-dana-foundations-cerebrum-podcast/id1284890835</t>
  </si>
  <si>
    <t>https://www.chemistryworld.com/1080.more</t>
  </si>
  <si>
    <t>Chemistry World/Royal Society of Chemistry</t>
  </si>
  <si>
    <t>Cosmic Vertigo</t>
  </si>
  <si>
    <t>ABC Radio National (Australian Broadcasting Corporation)</t>
  </si>
  <si>
    <t>https://itunes.apple.com/au/podcast/cosmic-vertigo-abc-rn/id1213591127?mt=2</t>
  </si>
  <si>
    <t>http://www.abc.net.au/radionational/programs/cosmicvertigo/</t>
  </si>
  <si>
    <t>Dear Science</t>
  </si>
  <si>
    <t>http://www.abc.net.au/radionational/programs/dearscience/</t>
  </si>
  <si>
    <t>Discovery</t>
  </si>
  <si>
    <t>BBC World Service</t>
  </si>
  <si>
    <t>http://www.bbc.co.uk/programmes/p002w557/episodes/downloads</t>
  </si>
  <si>
    <t>Don't Panic Geocast</t>
  </si>
  <si>
    <t>Geology/Geography/Earth Sciences</t>
  </si>
  <si>
    <t>https://itunes.apple.com/us/podcast/dont-panic-geocast/id958925354</t>
  </si>
  <si>
    <t>http://www.dontpanicgeocast.com/</t>
  </si>
  <si>
    <t>https://twitter.com/dontpanicgeo</t>
  </si>
  <si>
    <t>https://twitter.com/dearsciencepod</t>
  </si>
  <si>
    <t>Exposing Pseudoastronomy</t>
  </si>
  <si>
    <t>http://podcast.sjrdesign.net/</t>
  </si>
  <si>
    <t>https://itunes.apple.com/us/podcast/exposing-pseudoastronomy/id456831543</t>
  </si>
  <si>
    <t>host -https://twitter.com/drastrostu?lang=en</t>
  </si>
  <si>
    <t>Exocast</t>
  </si>
  <si>
    <t>MULTINATIONAL</t>
  </si>
  <si>
    <t>https://twitter.com/exo_cast?lang=en</t>
  </si>
  <si>
    <t>https://itunes.apple.com/us/podcast/exocast/id1109360879?mt=2</t>
  </si>
  <si>
    <t>http://www.exocast.org/</t>
  </si>
  <si>
    <t>Everything Hertz</t>
  </si>
  <si>
    <t>https://itunes.apple.com/us/podcast/everything-hertz/id1089655956?mt=2</t>
  </si>
  <si>
    <t>https://twitter.com/hertzpodcast?lang=en</t>
  </si>
  <si>
    <t>https://www.facebook.com/everythinghertzpodcast/</t>
  </si>
  <si>
    <t>https://soundcloud.com/everything-hertz</t>
  </si>
  <si>
    <t>Evidence Squared</t>
  </si>
  <si>
    <t>https://itunes.apple.com/us/podcast/evidence-squared/id1219782553?mt=2</t>
  </si>
  <si>
    <t>http://evidencesquared.com/</t>
  </si>
  <si>
    <t>https://twitter.com/evidencesquared?ref_src=twsrc%5Etfw&amp;ref_url=http%3A%2F%2Fevidencesquared.com%2F</t>
  </si>
  <si>
    <t>Finding Ada</t>
  </si>
  <si>
    <t>https://findingada.com/blog/category/podcast/</t>
  </si>
  <si>
    <t>Ada Lovelace Day</t>
  </si>
  <si>
    <t>https://itunes.apple.com/gb/podcast/ada-lovelace-day-podcast/id1119310112</t>
  </si>
  <si>
    <t>https://twitter.com/findingada</t>
  </si>
  <si>
    <t>https://www.facebook.com/AdaLovelaceDay/</t>
  </si>
  <si>
    <t>https://www.facebook.com/EvidenceSquared/</t>
  </si>
  <si>
    <t>Futureproof</t>
  </si>
  <si>
    <t>https://twitter.com/newstalkscience?lang=en</t>
  </si>
  <si>
    <t>http://www.newstalk.com/podcasts/Futureproof/Futureproof_with_Jonathan_McCrea/85979/DeExtinction</t>
  </si>
  <si>
    <t>https://itunes.apple.com/gb/podcast/futureproof-with-jonathan-mccrea/id417001442?mt=2</t>
  </si>
  <si>
    <t>science@newstalk.com</t>
  </si>
  <si>
    <t>Gravity Assist</t>
  </si>
  <si>
    <t>https://www.nasa.gov/gravity-assist</t>
  </si>
  <si>
    <t>https://itunes.apple.com/us/podcast/id1306866433</t>
  </si>
  <si>
    <t>Great Moments in Science</t>
  </si>
  <si>
    <t xml:space="preserve">NASA                     </t>
  </si>
  <si>
    <t>http://www.abc.net.au/radionational/programs/greatmomentsinscience/</t>
  </si>
  <si>
    <t>https://twitter.com/DoctorKarl</t>
  </si>
  <si>
    <t>https://www.facebook.com/drkarl/?fref=ts</t>
  </si>
  <si>
    <t>https://itunes.apple.com/gb/podcast/great-moments-in-science-with-dr-karl-kruszelnicki/id1115543715?mt=2</t>
  </si>
  <si>
    <t>Hidden Brain</t>
  </si>
  <si>
    <t>National Public Radio (NPR)</t>
  </si>
  <si>
    <t>https://www.facebook.com/HiddenBrain</t>
  </si>
  <si>
    <t>https://twitter.com/HiddenBrain</t>
  </si>
  <si>
    <t>https://www.npr.org/series/423302056/hidden-brain</t>
  </si>
  <si>
    <t>https://itunes.apple.com/us/podcast/hidden-brain/id1028908750?mt=2</t>
  </si>
  <si>
    <t>Hello PhD</t>
  </si>
  <si>
    <t>http://hellophd.com/</t>
  </si>
  <si>
    <t>https://twitter.com/hellophd</t>
  </si>
  <si>
    <t>https://www.facebook.com/hellophdpodcast</t>
  </si>
  <si>
    <t>https://itunes.apple.com/us/podcast/hello-phd/id1018225068?mt=2&amp;ls=1#episodeGuid=http%3A%2F%2Fhellophd.com%2F%3Fp%3D823</t>
  </si>
  <si>
    <t>HFS Podcast</t>
  </si>
  <si>
    <t>https://itunes.apple.com/us/podcast/hfs-podcast/id1200863480?mt=2</t>
  </si>
  <si>
    <t>https://www.youtube.com/channel/UCB8EwbFEUR8IrDjq8LA8YrA</t>
  </si>
  <si>
    <t>How To Science</t>
  </si>
  <si>
    <t>University of Michigan, College of Literature, Sciences, and The Arts</t>
  </si>
  <si>
    <t>https://lsa.umich.edu/lsa/how-to-science-podcast.html</t>
  </si>
  <si>
    <t>https://itunes.apple.com/us/podcast/how-to-science-podcast/id1295938502?mt=2</t>
  </si>
  <si>
    <t>In Our Time: Science</t>
  </si>
  <si>
    <t>BBC Radio 4</t>
  </si>
  <si>
    <t>https://itunes.apple.com/us/podcast/in-our-time-science/id463701000?mt=2</t>
  </si>
  <si>
    <t>http://www.bbc.co.uk/programmes/p01gyd7j/episodes/downloads</t>
  </si>
  <si>
    <t>In Situ Science</t>
  </si>
  <si>
    <t>Australian Educators Online Network</t>
  </si>
  <si>
    <t>https://itunes.apple.com/us/podcast/in-situ-science/id1129641829?mt=2</t>
  </si>
  <si>
    <t>https://twitter.com/insituscience</t>
  </si>
  <si>
    <t>https://www.facebook.com/insituscience/</t>
  </si>
  <si>
    <t>https://insituscience.com/</t>
  </si>
  <si>
    <t>INACTIVE &lt; 1 year</t>
  </si>
  <si>
    <t>ACTIVE - new episode in last 3 months</t>
  </si>
  <si>
    <t>INACTIVE: &gt; 1 year</t>
  </si>
  <si>
    <t>https://itunes.apple.com/nl/podcast/a-history-of-science/id1227251669?l=en&amp;mt=2&amp;ls=1</t>
  </si>
  <si>
    <t>https://itunes.apple.com/us/podcast/arthropodcast-pest-control-podcast-for-industry-professionals/id955333019?mt=2</t>
  </si>
  <si>
    <t>https://twitter.com/arthropodcasts</t>
  </si>
  <si>
    <t>https://itunes.apple.com/us/podcast/a-scientist-walks-into-a-bar/id926951042?mt=2</t>
  </si>
  <si>
    <t>https://www.facebook.com/ScienceOnTapORWA</t>
  </si>
  <si>
    <t>https://itunes.apple.com/gb/podcast/astronomy-cast/id191636169?mt=2</t>
  </si>
  <si>
    <t>https://www.facebook.com/groups/2211533540/about/</t>
  </si>
  <si>
    <t>https://twitter.com/axonsandaxioms</t>
  </si>
  <si>
    <t>https://twitter.com/babescience</t>
  </si>
  <si>
    <t>https://www.facebook.com/babescience/</t>
  </si>
  <si>
    <t>https://itunes.apple.com/us/podcast/babes-of-science/id1025325480</t>
  </si>
  <si>
    <t>https://twitter.com/docartemis</t>
  </si>
  <si>
    <t>https://www.facebook.com/brainsciencepodcast</t>
  </si>
  <si>
    <t>https://www.facebook.com/GameDrLtd/?ref=hl</t>
  </si>
  <si>
    <t>https://twitter.com/Sci_Game_Girl</t>
  </si>
  <si>
    <t>https://itunes.apple.com/us/podcast/branding-bacteria/id1247305607?mt=2</t>
  </si>
  <si>
    <t>https://itunes.apple.com/us/podcast/blue-streak-science-podcast/id815309082?mt=2</t>
  </si>
  <si>
    <t>https://www.facebook.com/bluestreakscience/</t>
  </si>
  <si>
    <t>https://twitter.com/BlueStreakSci</t>
  </si>
  <si>
    <t>https://twitter.com/BugsAndStuffPod</t>
  </si>
  <si>
    <t>https://itunes.apple.com/us/podcast/bugs-stuff/id1163522633?mt=2</t>
  </si>
  <si>
    <t>https://itunes.apple.com/gb/podcast/brainstuff/id260335249?mt=2</t>
  </si>
  <si>
    <t>https://twitter.com/BrainStuffHSW?ref_src=twsrc%5Egoogle%7Ctwcamp%5Eserp%7Ctwgr%5Eauthor</t>
  </si>
  <si>
    <t>https://www.facebook.com/BrainStuff/</t>
  </si>
  <si>
    <t>https://itunes.apple.com/us/podcast/brainwaves/id1189232126?mt=2</t>
  </si>
  <si>
    <t>https://www.facebook.com/butwhykids</t>
  </si>
  <si>
    <t>https://www.facebook.com/carrytheone</t>
  </si>
  <si>
    <t>https://itunes.apple.com/gb/podcast/chemistry-in-its-element/id1162733995?mt=2a</t>
  </si>
  <si>
    <t>https://itunes.apple.com/gb/podcast/dear-science-abc-rn/id1217345370?mt=2</t>
  </si>
  <si>
    <t>https://itunes.apple.com/us/podcast/discovery/id284012446?mt=2</t>
  </si>
  <si>
    <t>Inside Science</t>
  </si>
  <si>
    <t>https://itunes.apple.com/gb/podcast/bbc-inside-science/id670199157?mt=2</t>
  </si>
  <si>
    <t>http://www.bbc.co.uk/programmes/b036f7w2/episodes/downloads</t>
  </si>
  <si>
    <t>https://twitter.com/AdamRutherford?lang=en-gb</t>
  </si>
  <si>
    <t>Inside The Petri Dish</t>
  </si>
  <si>
    <t>https://itunes.apple.com/us/podcast/inside-the-petri-dish/id1317403844?mt=2</t>
  </si>
  <si>
    <t>http://itpd.mprw.co.uk/</t>
  </si>
  <si>
    <t>https://twitter.com/@alicejanegray</t>
  </si>
  <si>
    <t>https://www.facebook.com/MindfulOfScience/</t>
  </si>
  <si>
    <t>https://www.youtube.com/channel/UC7K9sOXozIqNQmng-k6C_Pg</t>
  </si>
  <si>
    <t>Univeristy of Glasgow</t>
  </si>
  <si>
    <t>https://www.gla.ac.uk/researchinstitutes/biology/podcasts/</t>
  </si>
  <si>
    <t>Institue of Molecular &amp; Cell Systems Biology UoG</t>
  </si>
  <si>
    <t>https://itunes.apple.com/us/podcast/just-enough-doctorate-to-perform/id1163511103?mt=2</t>
  </si>
  <si>
    <t>https://soundcloud.com/jedtop</t>
  </si>
  <si>
    <t>Just Enough Doctorate To Perform</t>
  </si>
  <si>
    <t>Jodcast</t>
  </si>
  <si>
    <t>Jodrell Bank Observatory</t>
  </si>
  <si>
    <t>https://itunes.apple.com/gb/podcast/the-jodcast-astronomy-podcast/id118352548?mt=2</t>
  </si>
  <si>
    <t>http://www.jodcast.net/about.html</t>
  </si>
  <si>
    <t>https://twitter.com/jodcast</t>
  </si>
  <si>
    <t>https://www.facebook.com/jodcast</t>
  </si>
  <si>
    <t>Level Up Human</t>
  </si>
  <si>
    <t>https://itunes.apple.com/gb/podcast/level-up-human/id1096637285?mt=2</t>
  </si>
  <si>
    <t>http://leveluphuman.com/</t>
  </si>
  <si>
    <t>https://twitter.com/leveluphuman?lang=en</t>
  </si>
  <si>
    <t>https://www.facebook.com/LevelUpHuman/</t>
  </si>
  <si>
    <t>Liftoff</t>
  </si>
  <si>
    <t>https://itunes.apple.com/us/podcast/liftoff/id1031275911?mt=2</t>
  </si>
  <si>
    <t>https://www.relay.fm/liftoff</t>
  </si>
  <si>
    <t>https://twitter.com/liftoffpodcast?lang=en</t>
  </si>
  <si>
    <t>Locally Sourced Science</t>
  </si>
  <si>
    <t>https://www.mixcloud.com/Locally_Sourced_Science/</t>
  </si>
  <si>
    <t>88.1 FM Ithaca, 91.9 FM Watkins Glen</t>
  </si>
  <si>
    <t xml:space="preserve">Relay FM   </t>
  </si>
  <si>
    <t>https://twitter.com/flxscienceradio</t>
  </si>
  <si>
    <t>https://www.facebook.com/LocallySourcedScience/</t>
  </si>
  <si>
    <t>The Mad Scientist Podcast</t>
  </si>
  <si>
    <t>https://itunes.apple.com/us/podcast/the-mad-scientist-podcast/id1114969265?mt=2</t>
  </si>
  <si>
    <t>https://www.themadscientistpodcast.com/</t>
  </si>
  <si>
    <t>https://twitter.com/MadScientistPod</t>
  </si>
  <si>
    <t>https://www.facebook.com/themadscientistpodcast/</t>
  </si>
  <si>
    <t>Major Revisions</t>
  </si>
  <si>
    <t>https://twitter.com/major_revisions?lang=en-gb</t>
  </si>
  <si>
    <t>https://majorrevisions.weebly.com/episodes</t>
  </si>
  <si>
    <t>Meet the meQuanics</t>
  </si>
  <si>
    <t>https://itunes.apple.com/jp/podcast/meet-mequanics-quantum-computing/id1099431495?l=en&amp;mt=2</t>
  </si>
  <si>
    <t>http://www.h-bar.com.au/meet-the-mequanics</t>
  </si>
  <si>
    <t xml:space="preserve">hbar                                          </t>
  </si>
  <si>
    <t>Mendel's Finches</t>
  </si>
  <si>
    <t>https://soundcloud.com/mendels-finches</t>
  </si>
  <si>
    <t>https://mendelsfinches.wordpress.com/category/podcast-2/</t>
  </si>
  <si>
    <t>https://itunes.apple.com/gb/podcast/mendels-finches/id990951802?mt=2</t>
  </si>
  <si>
    <t>Microsoft Research Podcast</t>
  </si>
  <si>
    <t>Microsoft</t>
  </si>
  <si>
    <t>https://twitter.com/msftresearch?lang=en</t>
  </si>
  <si>
    <t>https://itunes.apple.com/us/podcast/microsoft-research-podcast/id1318021537?mt=2</t>
  </si>
  <si>
    <t>https://www.microsoft.com/en-us/research/blog/category/podcast/</t>
  </si>
  <si>
    <t>More or Less</t>
  </si>
  <si>
    <t>https://itunes.apple.com/au/podcast/more-or-less-behind-the-stats/id267300884?mt=2</t>
  </si>
  <si>
    <t>https://twitter.com/bbcmoreorless?lang=en</t>
  </si>
  <si>
    <t>http://www.bbc.co.uk/programmes/p02nrss1/episodes/downloads</t>
  </si>
  <si>
    <t>Naked Astronomy</t>
  </si>
  <si>
    <t>The Naked Scientists</t>
  </si>
  <si>
    <t>https://www.thenakedscientists.com/podcasts/astronomy-podcasts</t>
  </si>
  <si>
    <t>https://itunes.apple.com/gb/podcast/naked-astronomy-from-the-naked-scientists/id349507018?mt=2</t>
  </si>
  <si>
    <t>https://twitter.com/nakedscientists?lang=en</t>
  </si>
  <si>
    <t>https://www.facebook.com/thenakedscientists/</t>
  </si>
  <si>
    <t>Naked Genetics</t>
  </si>
  <si>
    <t>https://www.thenakedscientists.com/podcasts/naked-genetics</t>
  </si>
  <si>
    <t>https://itunes.apple.com/gb/podcast/naked-genetics-taking-a-look-inside-your-genes/id527187069?mt=2</t>
  </si>
  <si>
    <t>Naked Neuroscience</t>
  </si>
  <si>
    <t>https://www.thenakedscientists.com/podcasts/naked-neuroscience</t>
  </si>
  <si>
    <t>https://itunes.apple.com/us/podcast/naked-neuroscience-from-the-naked-scientists/id595386657?mt=2</t>
  </si>
  <si>
    <t>Nature Podcast</t>
  </si>
  <si>
    <t xml:space="preserve">Nature                        </t>
  </si>
  <si>
    <t>http://www.nature.com/nature/podcast/index.html</t>
  </si>
  <si>
    <t>https://itunes.apple.com/us/podcast/nature-podcast/id81934659?mt=2</t>
  </si>
  <si>
    <t>https://www.facebook.com/nature/?hc_ref=ARTof28midGSI913kWdoRcBznFN_PoKGaBYv7zeJ5vxlq7mVNBPEUPQ_oI3HIYomc5g&amp;fref=nf</t>
  </si>
  <si>
    <t>https://twitter.com/naturepodcast?lang=en</t>
  </si>
  <si>
    <t>Neurocurious</t>
  </si>
  <si>
    <t>https://itunes.apple.com/gb/podcast/neurocurious/id1078031049?mt=2</t>
  </si>
  <si>
    <t>http://www.neurocurious.org/</t>
  </si>
  <si>
    <t>Neurofriends Podcast</t>
  </si>
  <si>
    <t>https://itunes.apple.com/us/podcast/neurofriends-podcast/id1265467910?mt=2</t>
  </si>
  <si>
    <t>https://neurofriendspodcast.com/</t>
  </si>
  <si>
    <t>https://twitter.com/@Neurofriendship/</t>
  </si>
  <si>
    <t>Neuwrite West</t>
  </si>
  <si>
    <t>Stanford University</t>
  </si>
  <si>
    <t>https://itunes.apple.com/us/podcast/neuwritewest/id647609528?mt=2</t>
  </si>
  <si>
    <t>http://www.neuwritewest.org/</t>
  </si>
  <si>
    <t>https://twitter.com/stanfordneuro?lang=en</t>
  </si>
  <si>
    <t>https://www.facebook.com/NeuwriteWest/</t>
  </si>
  <si>
    <t>New Heads</t>
  </si>
  <si>
    <t>http://www.newheadsfornewpeople.com/episode-index/2017/3/21/episode-16-a-brief-history-of-space-ice-cream</t>
  </si>
  <si>
    <t>https://itunes.apple.com/gb/podcast/new-heads-for-new-people/id1076736213?mt=2&amp;ign-itsct=1076736213-1076736213&amp;ign-itscg=0176&amp;ign-mpt=uo%3D4</t>
  </si>
  <si>
    <t>https://twitter.com/newheadspod</t>
  </si>
  <si>
    <t>Novel Targets</t>
  </si>
  <si>
    <t>https://itunes.apple.com/us/podcast/novel-targets/id982000338?mt=2</t>
  </si>
  <si>
    <t>https://noveltargets.com/about/</t>
  </si>
  <si>
    <t>https://twitter.com/TargetsPodcast</t>
  </si>
  <si>
    <t>Ologies</t>
  </si>
  <si>
    <t>https://www.alieward.com/ologies/</t>
  </si>
  <si>
    <t>https://twitter.com/alieward</t>
  </si>
  <si>
    <t>https://itunes.apple.com/us/podcast/ologies/id1278815517?mt=2</t>
  </si>
  <si>
    <t>Origin Stories</t>
  </si>
  <si>
    <t>The Leaky Foundation</t>
  </si>
  <si>
    <t>https://leakeyfoundation.org/outreach/origin-stories-podcast/</t>
  </si>
  <si>
    <t>https://itunes.apple.com/gb/podcast/origin-stories/id982555930?mt=2</t>
  </si>
  <si>
    <t>https://twitter.com/originspodcast</t>
  </si>
  <si>
    <t>Orbital Path</t>
  </si>
  <si>
    <t>PRX (Public Radio Exchange)</t>
  </si>
  <si>
    <t>https://orbital.prx.org/about/</t>
  </si>
  <si>
    <t>https://itunes.apple.com/gb/podcast/orbital-path/id1065986191?mt=2</t>
  </si>
  <si>
    <t>Paleontology/Anthropology/Archaeology</t>
  </si>
  <si>
    <t>Palaeocast</t>
  </si>
  <si>
    <t>https://www.facebook.com/pg/Palaeocast/about/?ref=page_internal</t>
  </si>
  <si>
    <t>https://twitter.com/palaeocast</t>
  </si>
  <si>
    <t>http://www.palaeocast.com/</t>
  </si>
  <si>
    <t>https://itunes.apple.com/gb/podcast/palaeocasts-podcast/id556959673</t>
  </si>
  <si>
    <t>People Behind The Science</t>
  </si>
  <si>
    <t>https://itunes.apple.com/gb/podcast/people-behind-science-podcast-stories-from-scientists/id858218890?mt=2</t>
  </si>
  <si>
    <t>http://www.peoplebehindthescience.com/</t>
  </si>
  <si>
    <t>https://twitter.com/PBtScience</t>
  </si>
  <si>
    <t>https://www.facebook.com/peoplebehindthescience/</t>
  </si>
  <si>
    <t>Periodic Table Podcast</t>
  </si>
  <si>
    <t>http://www.rsc.org/periodic-table/podcast</t>
  </si>
  <si>
    <t>PhD Career Stories</t>
  </si>
  <si>
    <t>https://itunes.apple.com/us/podcast/phd-career-stories/id1150156933?mt=2</t>
  </si>
  <si>
    <t>https://www.facebook.com/PhDCareerStories</t>
  </si>
  <si>
    <t>https://twitter.com/phdcareerpod</t>
  </si>
  <si>
    <t>https://phdcareerstories.com/</t>
  </si>
  <si>
    <t>SWEDEN</t>
  </si>
  <si>
    <t>PhDivas</t>
  </si>
  <si>
    <t>https://itunes.apple.com/ca/podcast/phdivas/id991330312?mt=2</t>
  </si>
  <si>
    <t>https://twitter.com/phdivaspodcast?lang=en</t>
  </si>
  <si>
    <t>https://en-gb.facebook.com/phdivaspodcast/</t>
  </si>
  <si>
    <t>https://phdivaspodcast.wordpress.com/</t>
  </si>
  <si>
    <t>Physical Attraction</t>
  </si>
  <si>
    <t>https://itunes.apple.com/us/podcast/physical-attraction/id1253678242?mt=2</t>
  </si>
  <si>
    <t>http://physicalattraction.libsyn.com/about</t>
  </si>
  <si>
    <t>https://twitter.com/physicspod</t>
  </si>
  <si>
    <t>Physics Central</t>
  </si>
  <si>
    <t>American Physical Society</t>
  </si>
  <si>
    <t>https://itunes.apple.com/us/podcast/physicscentral-podcasts/id399065919?mt=2</t>
  </si>
  <si>
    <t>http://www.physicscentral.com/explore/multimedia/podcasts.cfm</t>
  </si>
  <si>
    <t>Physics Frontiers</t>
  </si>
  <si>
    <t>https://itunes.apple.com/us/podcast/physics-frontiers/id1171827836?mt=2</t>
  </si>
  <si>
    <t>https://www.facebook.com/PhysicsFrontiersPodcast/</t>
  </si>
  <si>
    <t>https://twitter.com/_physicsfm_</t>
  </si>
  <si>
    <t>http://physicsfm-frontiers.blogspot.co.uk/</t>
  </si>
  <si>
    <t>Physics World</t>
  </si>
  <si>
    <t>Institute of Physics</t>
  </si>
  <si>
    <t>https://itunes.apple.com/gb/podcast/physics-world-science-podcast/id474208361?mt=2</t>
  </si>
  <si>
    <t>http://physicsworld.com/cws/channel/multimedia/podcasts</t>
  </si>
  <si>
    <t>https://twitter.com/physicsworld?lang=en</t>
  </si>
  <si>
    <t>PLOScast</t>
  </si>
  <si>
    <t>https://itunes.apple.com/us/podcast/ploscast/id499346639?mt=2</t>
  </si>
  <si>
    <t>http://blogs.plos.org/plospodcasts/episode-list/</t>
  </si>
  <si>
    <t>Probably Science</t>
  </si>
  <si>
    <t xml:space="preserve">PLOS                    </t>
  </si>
  <si>
    <t>http://www.probablyscience.com/</t>
  </si>
  <si>
    <t>https://en-gb.facebook.com/probablyscience/</t>
  </si>
  <si>
    <t>https://twitter.com/probablyscience?lang=en</t>
  </si>
  <si>
    <t>https://itunes.apple.com/gb/podcast/probably-science/id497735695?mt=2</t>
  </si>
  <si>
    <t>PodhD</t>
  </si>
  <si>
    <t xml:space="preserve">PubhD                 </t>
  </si>
  <si>
    <t>https://itunes.apple.com/gb/podcast/podhd/id1166058245</t>
  </si>
  <si>
    <t>https://pubhd.wordpress.com/podhd-podcast/</t>
  </si>
  <si>
    <t>Public Health United</t>
  </si>
  <si>
    <t>http://www.publichealthunited.org/</t>
  </si>
  <si>
    <t>https://itunes.apple.com/us/podcast/public-health-united/id631859809?mt=2</t>
  </si>
  <si>
    <t>https://twitter.com/PHUpodcast?ref_src=twsrc%5Egoogle%7Ctwcamp%5Eserp%7Ctwgr%5Eauthor</t>
  </si>
  <si>
    <t>https://www.facebook.com/PHUpodcast/</t>
  </si>
  <si>
    <t>Publish, Perish, or Podcast</t>
  </si>
  <si>
    <t>https://itunes.apple.com/us/podcast/publish-perish-or-podcast/id1108392119?mt=2</t>
  </si>
  <si>
    <t>https://soundcloud.com/publish_perish_or_podcast</t>
  </si>
  <si>
    <t>http://www.andymatter.net/science-communication/publish-perish-or-podcast/</t>
  </si>
  <si>
    <t>Quirks and Quarks</t>
  </si>
  <si>
    <t>Canadian Broadcasting Coroporation (CBC)</t>
  </si>
  <si>
    <t>decades long running radio series, but only 26 episodes on itunes</t>
  </si>
  <si>
    <t>https://itunes.apple.com/gb/podcast/quirks-and-quarks-complete-show-from-cbc-radio/id151485804?mt=2</t>
  </si>
  <si>
    <t>http://www.cbc.ca/radio/quirks</t>
  </si>
  <si>
    <t>https://twitter.com/CBCQuirks?ref_src=twsrc%5Egoogle%7Ctwcamp%5Eserp%7Ctwgr%5Eauthor</t>
  </si>
  <si>
    <t>https://www.facebook.com/CBCQuirks</t>
  </si>
  <si>
    <t>Radio Lab</t>
  </si>
  <si>
    <t>https://itunes.apple.com/podcast/radiolab/id152249110?mt=2</t>
  </si>
  <si>
    <t>http://www.radiolab.org/series/podcasts/</t>
  </si>
  <si>
    <t>https://twitter.com/Radiolab?ref_src=twsrc%5Egoogle%7Ctwcamp%5Eserp%7Ctwgr%5Eauthor</t>
  </si>
  <si>
    <t>https://en-gb.facebook.com/Radiolab/</t>
  </si>
  <si>
    <t>Raw Data</t>
  </si>
  <si>
    <t xml:space="preserve">WYNC               </t>
  </si>
  <si>
    <t>https://itunes.apple.com/us/podcast/raw-data/id1042137974?mt=2</t>
  </si>
  <si>
    <t>https://twitter.com/rawdatapodcast</t>
  </si>
  <si>
    <t>https://soundcloud.com/rawdatapodcast</t>
  </si>
  <si>
    <t>http://worldview.stanford.edu/raw-data</t>
  </si>
  <si>
    <t>https://www.youtube.com/channel/UCd_9v4wf_GYniG-JaJxF3UQ</t>
  </si>
  <si>
    <t>Raw Talk</t>
  </si>
  <si>
    <t>University of Toronto</t>
  </si>
  <si>
    <t>https://itunes.apple.com/ca/podcast/raw-talk-podcast/id1155325532?mt=2</t>
  </si>
  <si>
    <t>http://www.rawtalkpodcast.com/</t>
  </si>
  <si>
    <t>https://twitter.com/rawtalkpodcast?lang=en</t>
  </si>
  <si>
    <t>https://www.facebook.com/rawtalkpodcast/</t>
  </si>
  <si>
    <t>Rial Talk</t>
  </si>
  <si>
    <t>Engineering</t>
  </si>
  <si>
    <t>Data Science/Statistics</t>
  </si>
  <si>
    <t>https://soundcloud.com/user-498848420</t>
  </si>
  <si>
    <t>https://itunes.apple.com/gb/podcast/rial-talk/id1192455307?mt=2</t>
  </si>
  <si>
    <t xml:space="preserve"> https://twitter.com/rialtalk</t>
  </si>
  <si>
    <t>https://annaploszajski.com/podcast/</t>
  </si>
  <si>
    <t>https://www.facebook.com/rialtalk/</t>
  </si>
  <si>
    <t># Episodes Avail.</t>
  </si>
  <si>
    <t>SciComm Podcast</t>
  </si>
  <si>
    <t>https://itunes.apple.com/us/podcast/scicomm-podcast/id1207553604?mt=2</t>
  </si>
  <si>
    <t>Science Brunch</t>
  </si>
  <si>
    <t>https://itunes.apple.com/us/podcast/sciencebrunch/id1090797543?mt=2</t>
  </si>
  <si>
    <t>https://twitter.com/sciencebrunch?lang=en</t>
  </si>
  <si>
    <t>https://www.facebook.com/sciencebrunchpodcast/</t>
  </si>
  <si>
    <t>www.sciencebrunch.org/</t>
  </si>
  <si>
    <t>Science Disrupt</t>
  </si>
  <si>
    <t>https://itunes.apple.com/gb/podcast/science-disrupt/id1103502597?mt=2</t>
  </si>
  <si>
    <t>https://sciencedisrupt.com/</t>
  </si>
  <si>
    <t>https://www.facebook.com/sciencedisrupt/</t>
  </si>
  <si>
    <t>https://twitter.com/sciencedisrupt?lang=en</t>
  </si>
  <si>
    <t>Science Friday</t>
  </si>
  <si>
    <t>NPR (National Public Radio)</t>
  </si>
  <si>
    <t>https://itunes.apple.com/gb/podcast/science-friday/id73329284?mt=2</t>
  </si>
  <si>
    <t>https://www.sciencefriday.com/listen/</t>
  </si>
  <si>
    <t>https://twitter.com/scifri?ref_src=twsrc%5Egoogle%7Ctwcamp%5Eserp%7Ctwgr%5Eauthor</t>
  </si>
  <si>
    <t>https://www.facebook.com/scifri/</t>
  </si>
  <si>
    <t>Science For The People</t>
  </si>
  <si>
    <t>https://itunes.apple.com/podcast/science-for-the-people/id304855471?mt=2</t>
  </si>
  <si>
    <t>https://soundcloud.com/scienceforthepeople</t>
  </si>
  <si>
    <t>http://www.scienceforthepeople.ca/episodes</t>
  </si>
  <si>
    <t>https://www.facebook.com/SFTPNYC/</t>
  </si>
  <si>
    <t>Various</t>
  </si>
  <si>
    <t>Science In A Cup</t>
  </si>
  <si>
    <t>https://twitter.com/alpapan</t>
  </si>
  <si>
    <t>https://itunes.apple.com/au/podcast/science-in-a-cup/id1141713383?mt=2</t>
  </si>
  <si>
    <t>http://stressedfruitfly.com/topics/podcasts/science_in_a_cup/</t>
  </si>
  <si>
    <t>The Science Jerks</t>
  </si>
  <si>
    <t>Boardwalk Audio</t>
  </si>
  <si>
    <t>https://twitter.com/BoardwalkAudio</t>
  </si>
  <si>
    <t>https://www.facebook.com/BoardwalkAudio/</t>
  </si>
  <si>
    <t>https://itunes.apple.com/us/podcast/the-science-jerks-real-science-real-comedians-real-funny/id578684997?mt=2</t>
  </si>
  <si>
    <t>http://boardwalkaudio.com/sciencejerks/</t>
  </si>
  <si>
    <t>Science Gallery</t>
  </si>
  <si>
    <t>Science Gallery Dublin</t>
  </si>
  <si>
    <t>https://en-gb.facebook.com/scigallerydub/</t>
  </si>
  <si>
    <t>https://twitter.com/scigallerydub?lang=en</t>
  </si>
  <si>
    <t>https://dublin.sciencegallery.com/podcast</t>
  </si>
  <si>
    <t>The Science Hour</t>
  </si>
  <si>
    <t xml:space="preserve">BBC                        </t>
  </si>
  <si>
    <t>http://www.bbc.co.uk/programmes/p016tmt2/episodes/downloads</t>
  </si>
  <si>
    <t>https://itunes.apple.com/gb/podcast/the-science-hour/id634849863?mt=2</t>
  </si>
  <si>
    <t>Science Mixtape</t>
  </si>
  <si>
    <t>https://itunes.apple.com/us/podcast/science-mixtape/id1081009880?mt=2</t>
  </si>
  <si>
    <t>https://itunes.apple.com/gb/podcast/science-gallery-podcast/id594202110?mt=2</t>
  </si>
  <si>
    <t>Soho Radio London</t>
  </si>
  <si>
    <t>https://twitter.com/sciencemixtape?lang=en</t>
  </si>
  <si>
    <t>https://en-gb.facebook.com/sciencemixtape/</t>
  </si>
  <si>
    <t>Science on Top</t>
  </si>
  <si>
    <t>https://itunes.apple.com/au/podcast/science-on-top/id427162010</t>
  </si>
  <si>
    <t>http://scienceontop.com/</t>
  </si>
  <si>
    <t>https://twitter.com/ScienceOnTop</t>
  </si>
  <si>
    <t>https://www.facebook.com/ScienceOnTop</t>
  </si>
  <si>
    <t>Science of Ultra</t>
  </si>
  <si>
    <t>http://www.scienceofultra.com/podcasts/</t>
  </si>
  <si>
    <t>https://itunes.apple.com/us/podcast/science-ultra-ultra-marathon-trail-running-expertise/id1042673386?mt=2</t>
  </si>
  <si>
    <t>https://www.facebook.com/ScienceOfUltra/</t>
  </si>
  <si>
    <t>https://twitter.com/scienceofultra?lang=en</t>
  </si>
  <si>
    <t>Science Pie</t>
  </si>
  <si>
    <t>https://itunes.apple.com/us/podcast/science-pie-english-science-pie/id903731157</t>
  </si>
  <si>
    <t>https://twitter.com/science_pie</t>
  </si>
  <si>
    <t>http://www.sciencepie.org/</t>
  </si>
  <si>
    <t>https://www.facebook.com/sciencepie</t>
  </si>
  <si>
    <t>Science Soapbox</t>
  </si>
  <si>
    <t>https://twitter.com/Science_Soapbox</t>
  </si>
  <si>
    <t>https://itunes.apple.com/us/podcast/science-soapbox/id1070836597?mt=2</t>
  </si>
  <si>
    <t>http://www.sciencesoapbox.org/podcast/</t>
  </si>
  <si>
    <t>https://www.facebook.com/pg/sciencesoapbox/about/?ref=page_internal</t>
  </si>
  <si>
    <t>Science Solved It</t>
  </si>
  <si>
    <t>Motherboard/Vice</t>
  </si>
  <si>
    <t>https://twitter.com/sciencesolvedit?lang=en</t>
  </si>
  <si>
    <t>https://soundcloud.com/motherboard/introducing-science-solved-it</t>
  </si>
  <si>
    <t>https://itunes.apple.com/us/podcast/science-solved-it/id1227816834?mt=2</t>
  </si>
  <si>
    <t>https://www.facebook.com/events/109286709609337</t>
  </si>
  <si>
    <t>https://motherboard.vice.com/en_us/topic/science-solved-it</t>
  </si>
  <si>
    <t>Brachiolope Media Network</t>
  </si>
  <si>
    <t>Science... Sort Of</t>
  </si>
  <si>
    <t>https://itunes.apple.com/us/podcast/science...-sort-of/id333225899</t>
  </si>
  <si>
    <t>https://www.facebook.com/sciencesortof/</t>
  </si>
  <si>
    <t>https://twitter.com/Sciencesortof</t>
  </si>
  <si>
    <t>https://sciencesortof.com/</t>
  </si>
  <si>
    <t>https://soundcloud.com/science-sortof</t>
  </si>
  <si>
    <t>Science Vs</t>
  </si>
  <si>
    <t>Gimlet Media</t>
  </si>
  <si>
    <t>https://gimletmedia.com/science-vs/</t>
  </si>
  <si>
    <t>https://itunes.apple.com/us/podcast/science-vs/id1051557000?mt=2</t>
  </si>
  <si>
    <t>ABC series: https://itunes.apple.com/us/podcast/science-vs/id998250544?mt=2</t>
  </si>
  <si>
    <t>https://twitter.com/sciencevs?lang=en</t>
  </si>
  <si>
    <t>https://www.facebook.com/ScienceVsPodcast/</t>
  </si>
  <si>
    <t>Scientists Not The Science</t>
  </si>
  <si>
    <t>https://twitter.com/scinotsci</t>
  </si>
  <si>
    <t>http://www.scinotsci.com/</t>
  </si>
  <si>
    <t>https://itunes.apple.com/gb/podcast/scientists-not-the-science/id963903285?mt=2&amp;ign-itsct=963903285-963903285&amp;ign-itscg=0177&amp;ign-mpt=uo%3D4</t>
  </si>
  <si>
    <t>Seldom Sirius</t>
  </si>
  <si>
    <t>http://www.seldomsirius.net/</t>
  </si>
  <si>
    <t>https://twitter.com/SeldomSirius</t>
  </si>
  <si>
    <t>https://www.facebook.com/SeldomSirius/</t>
  </si>
  <si>
    <t>https://itunes.apple.com/us/podcast/seldom-sirius/id1097134515?mt=2</t>
  </si>
  <si>
    <t>https://itunes.apple.com/us/podcast/spectrum/id1192823270?mt=2</t>
  </si>
  <si>
    <t>Spectrum</t>
  </si>
  <si>
    <t>https://soundcloud.com/yaleuniversity/sets/spectrum</t>
  </si>
  <si>
    <t>http://ostemgrad.wixsite.com/spectrum/single-post/2017/01/01/Welcome</t>
  </si>
  <si>
    <t>https://www.facebook.com/gradostem/</t>
  </si>
  <si>
    <t>https://twitter.com/_SpectrumFM_</t>
  </si>
  <si>
    <t>StarDate</t>
  </si>
  <si>
    <t>https://itunes.apple.com/us/podcast/stardate-podcast/id1293896506?mt=2</t>
  </si>
  <si>
    <t>University of Texas MacDonald University</t>
  </si>
  <si>
    <t>https://stardate.org/radio/listen</t>
  </si>
  <si>
    <t>https://twitter.com/stardate?lang=en</t>
  </si>
  <si>
    <t>https://www.facebook.com/StarDate/?hc_ref=ARQoGBJM4-j6t5Jrm65IszC4EzlWX7HEXufpvTmrfOjHe_kAjQOMnaXEkgxhIxCLa8Y&amp;fref=nf</t>
  </si>
  <si>
    <t>Star Talk Radio</t>
  </si>
  <si>
    <t>https://itunes.apple.com/us/podcast/startalk-radio/id325404506?mt=2</t>
  </si>
  <si>
    <t>https://twitter.com/StarTalkRadio?ref_src=twsrc%5Egoogle%7Ctwcamp%5Eserp%7Ctwgr%5Eauthor</t>
  </si>
  <si>
    <t>https://www.facebook.com/StarTalkRadio/</t>
  </si>
  <si>
    <t>https://www.startalkradio.net/show/</t>
  </si>
  <si>
    <t>Star Talk Network</t>
  </si>
  <si>
    <t>Playing With Science</t>
  </si>
  <si>
    <t>https://itunes.apple.com/gb/podcast/startalk-playing-with-science/id1198280360?mt=2</t>
  </si>
  <si>
    <t>https://www.startalkradio.net/about-playing-with-science/</t>
  </si>
  <si>
    <t>STEMpunk Podcast</t>
  </si>
  <si>
    <t>https://itunes.apple.com/gb/podcast/stempunk-podcast/id1073053979?mt=2&amp;ign-itsct=1073053979-1073053979&amp;ign-itscg=0176&amp;ign-mpt=uo%3D4</t>
  </si>
  <si>
    <t>https://www.facebook.com/STEMpunkpodcast/</t>
  </si>
  <si>
    <t>https://twitter.com/stempunk3?lang=en</t>
  </si>
  <si>
    <t>http://stempunkpodcast.blogspot.co.uk/</t>
  </si>
  <si>
    <t>Stupid Questions for Scientists</t>
  </si>
  <si>
    <t>World Podcasts</t>
  </si>
  <si>
    <t>https://worldpodcasts.com/stupid-questions-for-scientists/</t>
  </si>
  <si>
    <t>https://twitter.com/sqfspodcast?lang=en</t>
  </si>
  <si>
    <t>https://itunes.apple.com/nz/podcast/stupid-questions-for-scientists/id1217118722?mt=2</t>
  </si>
  <si>
    <t>Superwomen in Science</t>
  </si>
  <si>
    <t>https://itunes.apple.com/us/podcast/superwomen-in-science/id1266849681?mt=2</t>
  </si>
  <si>
    <t>https://www.facebook.com/SuperwomenSci/</t>
  </si>
  <si>
    <t>https://twitter.com/SuperwomenSci</t>
  </si>
  <si>
    <t>https://superwomeninscience.wordpress.com/</t>
  </si>
  <si>
    <t>Sustainable Nano</t>
  </si>
  <si>
    <t>Center for Sustainable Nanotechnology</t>
  </si>
  <si>
    <t>https://twitter.com/SustainableNano</t>
  </si>
  <si>
    <t>https://www.facebook.com/SustainableNano</t>
  </si>
  <si>
    <t>https://itunes.apple.com/us/podcast/sustainable-nano/id1152986256?mt=2</t>
  </si>
  <si>
    <t>http://podcast.sustainable-nano.com/</t>
  </si>
  <si>
    <t>Synapse Science Podcast</t>
  </si>
  <si>
    <t>https://itunes.apple.com/us/podcast/synapse-science-podcast/id946602199?mt=2</t>
  </si>
  <si>
    <t>https://twitter.com/synapsepod</t>
  </si>
  <si>
    <t>https://synapsescience.com/</t>
  </si>
  <si>
    <t>Talking Biotech</t>
  </si>
  <si>
    <t>https://twitter.com/talkingbiotech?lang=en</t>
  </si>
  <si>
    <t>https://itunes.apple.com/gb/podcast/talking-biotech-podcast/id1006329802?mt=2</t>
  </si>
  <si>
    <t>http://www.talkingbiotechpodcast.com/</t>
  </si>
  <si>
    <t>Talk Nerdy</t>
  </si>
  <si>
    <t>http://carasantamaria.com/podcast/</t>
  </si>
  <si>
    <t>https://itunes.apple.com/gb/podcast/talk-nerdy/id832350989?mt=2</t>
  </si>
  <si>
    <t>Team RegenerED</t>
  </si>
  <si>
    <t>https://twitter.com/teamregenerated?lang=en</t>
  </si>
  <si>
    <t>https://en-gb.facebook.com/teamregenerated/</t>
  </si>
  <si>
    <t>https://www.mixcloud.com/TeamRegeneratED/episode-1-multiple-sclerosis-and-science-communication/</t>
  </si>
  <si>
    <t>Time To Eat The Dogs</t>
  </si>
  <si>
    <t>https://www.facebook.com/TimeToEatTheDogs/</t>
  </si>
  <si>
    <t>https://twitter.com/eatthedogs</t>
  </si>
  <si>
    <t>https://timetoeatthedogs.com/</t>
  </si>
  <si>
    <t>https://itunes.apple.com/us/podcast/time-to-eat-the-dogs/id1315347103?mt=2</t>
  </si>
  <si>
    <t>The Amp Hour</t>
  </si>
  <si>
    <t>https://www.facebook.com/TheAmpHour/</t>
  </si>
  <si>
    <t>https://twitter.com/theamphour</t>
  </si>
  <si>
    <t>https://itunes.apple.com/gb/podcast/the-amp-hour-electronics-podcast/id386547290?mt=2</t>
  </si>
  <si>
    <t>https://theamphour.com/about/</t>
  </si>
  <si>
    <t>The Bayes Factor</t>
  </si>
  <si>
    <t>https://twitter.com/thebayesfactor?lang=en</t>
  </si>
  <si>
    <t>https://itunes.apple.com/us/podcast/the-bayes-factor/id1308207723?mt=2</t>
  </si>
  <si>
    <t>The Black Goat</t>
  </si>
  <si>
    <t>https://sites.tufts.edu/hilab/series/the-bayes-factor/</t>
  </si>
  <si>
    <t>Human Interaction Laboratory, Tufts University</t>
  </si>
  <si>
    <t>https://www.facebook.com/blackgoatpod/</t>
  </si>
  <si>
    <t>https://twitter.com/blackgoatpod?lang=en</t>
  </si>
  <si>
    <t>https://itunes.apple.com/us/podcast/the-black-goat/id1217953035?mt=2</t>
  </si>
  <si>
    <t>http://www.theblackgoatpodcast.com/</t>
  </si>
  <si>
    <t>http://www.thecosmicshed.com/</t>
  </si>
  <si>
    <t>https://itunes.apple.com/mt/podcast/the-cosmic-shed/id946054800?mt=2</t>
  </si>
  <si>
    <t>https://en-gb.facebook.com/thecosmicshed/</t>
  </si>
  <si>
    <t>https://twitter.com/thecosmicshed?lang=en</t>
  </si>
  <si>
    <t>The Cosmic Shed</t>
  </si>
  <si>
    <t>The Curious Cases of Rutherford and Fry</t>
  </si>
  <si>
    <t>https://itunes.apple.com/gb/podcast/the-curious-cases-of-rutherford-fry/id1084340508?mt=2</t>
  </si>
  <si>
    <t>http://www.bbc.co.uk/programmes/b07dx75g/episodes/downloads</t>
  </si>
  <si>
    <t>The Digital Science Podcast</t>
  </si>
  <si>
    <t>Digital Science</t>
  </si>
  <si>
    <t>https://twitter.com/digitalsci?lang=en</t>
  </si>
  <si>
    <t>https://itunes.apple.com/gb/podcast/the-digital-science-podcast/id1185663815?mt=2</t>
  </si>
  <si>
    <t>https://www.digital-science.com/blog/tag/podcast/</t>
  </si>
  <si>
    <t>The e-Life Podcast</t>
  </si>
  <si>
    <t>https://elifesciences.org/podcast</t>
  </si>
  <si>
    <t>https://itunes.apple.com/gb/podcast/elife/id720796412?mt=2</t>
  </si>
  <si>
    <t>https://twitter.com/eLife?ref_src=twsrc%5Egoogle%7Ctwcamp%5Eserp%7Ctwgr%5Eauthor</t>
  </si>
  <si>
    <t>https://www.facebook.com/elifesciences</t>
  </si>
  <si>
    <t>The Femmes of STEM</t>
  </si>
  <si>
    <t>https://itunes.apple.com/us/podcast/episodes-the-femmes-of-stem/id1195277527</t>
  </si>
  <si>
    <t>https://twitter.com/FemmesofStem</t>
  </si>
  <si>
    <t>https://www.facebook.com/femmesofSTEM/</t>
  </si>
  <si>
    <t>https://www.femmesofstem.com/about/</t>
  </si>
  <si>
    <t>The Guardian Science Weekly</t>
  </si>
  <si>
    <t>The Guardian</t>
  </si>
  <si>
    <t>https://itunes.apple.com/gb/podcast/the-guardians-science-weekly/id136697669?mt=2</t>
  </si>
  <si>
    <t>https://twitter.com/scienceweekly?lang=en</t>
  </si>
  <si>
    <t>https://www.facebook.com/guardianscience/</t>
  </si>
  <si>
    <t>https://www.theguardian.com/science/series/science</t>
  </si>
  <si>
    <t>The Hidden Brain</t>
  </si>
  <si>
    <t>https://twitter.com/HiddenBrain?ref_src=twsrc%5Egoogle%7Ctwcamp%5Eserp%7Ctwgr%5Eauthor</t>
  </si>
  <si>
    <t>https://www.npr.org/podcasts/510308/hidden-brain</t>
  </si>
  <si>
    <t>https://en-gb.facebook.com/HiddenBrain/</t>
  </si>
  <si>
    <t>The Infinite Monkey Cage</t>
  </si>
  <si>
    <t>https://itunes.apple.com/gb/podcast/the-infinite-monkey-cage/id343580439?mt=2</t>
  </si>
  <si>
    <t>https://twitter.com/themonkeycage?ref_src=twsrc%5Egoogle%7Ctwcamp%5Eserp%7Ctwgr%5Eauthor</t>
  </si>
  <si>
    <t>https://en-gb.facebook.com/The-Infinite-Monkey-Cage-193583094069826/</t>
  </si>
  <si>
    <t>http://www.bbc.co.uk/programmes/b00snr0w/episodes/downloads</t>
  </si>
  <si>
    <t>The Life Scientific</t>
  </si>
  <si>
    <t>http://www.bbc.co.uk/programmes/b015sqc7/episodes/downloads</t>
  </si>
  <si>
    <t>https://itunes.apple.com/gb/podcast/the-life-scientific/id469912037?mt=2</t>
  </si>
  <si>
    <t>https://www.thenakedscientists.com/</t>
  </si>
  <si>
    <t>https://itunes.apple.com/gb/podcast/the-naked-scientists-podcast/id74171648?mt=2</t>
  </si>
  <si>
    <t>https://en-gb.facebook.com/thenakedscientists/</t>
  </si>
  <si>
    <t xml:space="preserve">The Perils of Publishing </t>
  </si>
  <si>
    <t>The Society for Neuroscience</t>
  </si>
  <si>
    <t>https://itunes.apple.com/us/podcast/the-perils-of-publishing/id1194040854?mt=2</t>
  </si>
  <si>
    <t>Live From the Poundstone Institute</t>
  </si>
  <si>
    <t>https://itunes.apple.com/us/podcast/live-from-the-poundstone-institute/id1238395536?mt=2</t>
  </si>
  <si>
    <t>https://twitter.com/poundstoneinst?lang=en</t>
  </si>
  <si>
    <t>https://www.facebook.com/PoundstoneInstitute/</t>
  </si>
  <si>
    <t>https://poundstoneinstitute.squarespace.com/about/</t>
  </si>
  <si>
    <t>The Pulse</t>
  </si>
  <si>
    <t>https://itunes.apple.com/us/podcast/the-pulse/id772127662?mt=2</t>
  </si>
  <si>
    <t>https://www.facebook.com/WHYYThePulse/</t>
  </si>
  <si>
    <t>https://whyy.org/programs/the-pulse/</t>
  </si>
  <si>
    <t>https://twitter.com/whyythepulse?lang=en</t>
  </si>
  <si>
    <t>http://www.trcpodcast.com/</t>
  </si>
  <si>
    <t>https://itunes.apple.com/gb/podcast/the-reality-check/id290580703?mt=2</t>
  </si>
  <si>
    <t>https://twitter.com/trc_podcast?ref_src=twsrc%5Egoogle%7Ctwcamp%5Eserp%7Ctwgr%5Eauthor</t>
  </si>
  <si>
    <t>https://www.facebook.com/therealitycheck/</t>
  </si>
  <si>
    <t>The Reality Check</t>
  </si>
  <si>
    <t>Ottowa Skeptics</t>
  </si>
  <si>
    <t xml:space="preserve">The Scientific Oddessey </t>
  </si>
  <si>
    <t>https://itunes.apple.com/gb/podcast/the-scientific-odyssey/id929334927?mt=2</t>
  </si>
  <si>
    <t>http://thescientificodyssey.typepad.com/my-blog/</t>
  </si>
  <si>
    <t>The Science Shed</t>
  </si>
  <si>
    <t>https://twitter.com/thescienceshed?lang=en</t>
  </si>
  <si>
    <t>https://itunes.apple.com/gb/podcast/thescienceshed/id1123470395?mt=2</t>
  </si>
  <si>
    <t>https://www.youtube.com/channel/UCWv6XjH8pzmWMVuE_pwz1mg</t>
  </si>
  <si>
    <t>The Science Show</t>
  </si>
  <si>
    <t>https://itunes.apple.com/gb/podcast/the-science-show-full-program-podcast/id73330054?mt=2</t>
  </si>
  <si>
    <t>http://www.abc.net.au/radionational/programs/scienceshow/</t>
  </si>
  <si>
    <t>The Show About Science</t>
  </si>
  <si>
    <t xml:space="preserve">Panopoly                                 </t>
  </si>
  <si>
    <t>https://itunes.apple.com/us/podcast/the-show-about-science/id1046413761?mt=2&amp;ls=1</t>
  </si>
  <si>
    <t>http://theshowaboutscience.com/</t>
  </si>
  <si>
    <t>https://twitter.com/natepodcasts</t>
  </si>
  <si>
    <t>The Story Collider</t>
  </si>
  <si>
    <t>https://itunes.apple.com/us/podcast/the-story-collider/id396452781?mt=2</t>
  </si>
  <si>
    <t>https://www.facebook.com/thestorycollider/</t>
  </si>
  <si>
    <t>https://twitter.com/story_collider</t>
  </si>
  <si>
    <t>https://www.storycollider.org/podcasts/</t>
  </si>
  <si>
    <t>SGU Productions, LLC</t>
  </si>
  <si>
    <t>The Skeptics' Guide to the Universe</t>
  </si>
  <si>
    <t>https://www.theskepticsguide.org/podcast/sgu</t>
  </si>
  <si>
    <t>https://www.facebook.com/theskepticsguide/</t>
  </si>
  <si>
    <t>https://twitter.com/skepticsguide?lang=en</t>
  </si>
  <si>
    <t>https://itunes.apple.com/us/podcast/the-skeptics-guide-to-the-universe/id128859062?mt=2</t>
  </si>
  <si>
    <t>The Startup Scientist</t>
  </si>
  <si>
    <t>NORWAY</t>
  </si>
  <si>
    <t>https://shows.pippa.io/startupscientist</t>
  </si>
  <si>
    <t>https://twitter.com/startup_sci</t>
  </si>
  <si>
    <t>https://itunes.apple.com/us/podcast/the-startup-scientist/id1108491228?mt=2</t>
  </si>
  <si>
    <t>https://www.facebook.com/startup.scientist/</t>
  </si>
  <si>
    <t>The Taproot</t>
  </si>
  <si>
    <t>American Society of Plant Biologists</t>
  </si>
  <si>
    <t>https://twitter.com/taprootpodcast?lang=en-gb</t>
  </si>
  <si>
    <t>https://itunes.apple.com/us/podcast/the-taproot/id1258273678?mt=2</t>
  </si>
  <si>
    <t>https://plantae.org/podcasts/the-taproot/</t>
  </si>
  <si>
    <t>The Titanium Physics Podcast</t>
  </si>
  <si>
    <t>https://www.facebook.com/The-Titanium-Physicists-Podcast-219735738102928/</t>
  </si>
  <si>
    <t>https://twitter.com/titaniumphysics?lang=en</t>
  </si>
  <si>
    <t>http://titaniumphysicists.brachiolopemedia.com/</t>
  </si>
  <si>
    <t>https://itunes.apple.com/us/podcast/the-titanium-physicists-podcast/id483978280?mt=2</t>
  </si>
  <si>
    <t>This Podcast Will Kill You</t>
  </si>
  <si>
    <t>https://itunes.apple.com/us/podcast/this-podcast-will-kill-you/id1299915173?mt=2</t>
  </si>
  <si>
    <t>https://thispodcastwillkillyou.podbean.com/</t>
  </si>
  <si>
    <t>https://twitter.com/tpwky?lang=en</t>
  </si>
  <si>
    <t>https://www.facebook.com/thispodcastwillkillyou/</t>
  </si>
  <si>
    <t>Trace Elements</t>
  </si>
  <si>
    <t>http://tracesfm.github.io/</t>
  </si>
  <si>
    <t>https://twitter.com/tracesfm</t>
  </si>
  <si>
    <t>Transistor</t>
  </si>
  <si>
    <t>https://soundcloud.com/prx/sets/transistor</t>
  </si>
  <si>
    <t>https://itunes.apple.com/gb/podcast/transistor/id964305817?mt=2</t>
  </si>
  <si>
    <t>https://twitter.com/transistorshow?lang=en</t>
  </si>
  <si>
    <t>https://www.facebook.com/transistorshow/</t>
  </si>
  <si>
    <t>https://transistor.prx.org/</t>
  </si>
  <si>
    <t>Tumblecast</t>
  </si>
  <si>
    <t>Kids Listen</t>
  </si>
  <si>
    <t>https://itunes.apple.com/gb/podcast/tumble-science-podcast-for-kids/id984771479?mt=2&amp;ign-itsct=984771479-984771479&amp;ign-itscg=0176&amp;ign-mpt=uo%3D4</t>
  </si>
  <si>
    <t>https://twitter.com/TumbleCast?ref_src=twsrc%5Egoogle%7Ctwcamp%5Eserp%7Ctwgr%5Eauthor</t>
  </si>
  <si>
    <t>http://www.sciencepodcastforkids.com/</t>
  </si>
  <si>
    <t>https://www.facebook.com/thetumblepodcast/</t>
  </si>
  <si>
    <t>This Week in Virology</t>
  </si>
  <si>
    <t>http://www.microbe.tv/twiv/</t>
  </si>
  <si>
    <t>https://itunes.apple.com/WebObjects/MZStore.woa/wa/viewPodcast?id=300973784</t>
  </si>
  <si>
    <t>https://twitter.com/profvrr</t>
  </si>
  <si>
    <t>https://www.facebook.com/thisweekinvirology</t>
  </si>
  <si>
    <t>https://itunes.apple.com/us/podcast/useful-research-podcast/id1202125000?mt=2#episodeGuid=tag%3Asoundcloud%2C2010%3Atracks%2F306475103</t>
  </si>
  <si>
    <t>https://soundcloud.com/usefulresearchpodcast</t>
  </si>
  <si>
    <t>Useful Research Podcast</t>
  </si>
  <si>
    <t>Undark Magazine</t>
  </si>
  <si>
    <t>https://soundcloud.com/undark-magazine</t>
  </si>
  <si>
    <t>https://itunes.apple.com/us/podcast/undark-truth-beauty-science/id1090953091?mt=2</t>
  </si>
  <si>
    <t>https://www.facebook.com/undarkmagazine/</t>
  </si>
  <si>
    <t>https://twitter.com/undarkmag?ref_src=twsrc%5Egoogle%7Ctwcamp%5Eserp%7Ctwgr%5Eauthor</t>
  </si>
  <si>
    <t>Undersampled Radio</t>
  </si>
  <si>
    <t>https://twitter.com/undrsmpldrdio</t>
  </si>
  <si>
    <t>https://itunes.apple.com/us/podcast/undersampled-radio/id1138311805?mt=2</t>
  </si>
  <si>
    <t>https://undersampledrad.io/</t>
  </si>
  <si>
    <t>Undiscovered</t>
  </si>
  <si>
    <t>https://itunes.apple.com/us/podcast/undiscovered/id1229128411?mt=2</t>
  </si>
  <si>
    <t>https://www.facebook.com/UndiscoveredPod/</t>
  </si>
  <si>
    <t>https://twitter.com/undiscoveredpod</t>
  </si>
  <si>
    <t>http://www.undiscoveredpodcast.org/</t>
  </si>
  <si>
    <t>Warm Regards Podcast</t>
  </si>
  <si>
    <t>https://itunes.apple.com/us/podcast/warm-regards/id1127571287</t>
  </si>
  <si>
    <t>https://www.facebook.com/WarmRegardsPodcast/</t>
  </si>
  <si>
    <t>https://soundcloud.com/warmregardspodcast</t>
  </si>
  <si>
    <t>https://twitter.com/ourwarmregards</t>
  </si>
  <si>
    <t>We Have Concerns</t>
  </si>
  <si>
    <t>https://itunes.apple.com/us/podcast/we-have-concerns/id897623231</t>
  </si>
  <si>
    <t>http://wehaveconcerns.com/episodes/</t>
  </si>
  <si>
    <t>What The If?</t>
  </si>
  <si>
    <t>https://itunes.apple.com/podcast/id1250517051?mt=2&amp;ls=1</t>
  </si>
  <si>
    <t>https://whattheif.com/</t>
  </si>
  <si>
    <t>https://twitter.com/WhatTheIfShow</t>
  </si>
  <si>
    <t>https://www.facebook.com/philip.shane.77</t>
  </si>
  <si>
    <t>What's Up?</t>
  </si>
  <si>
    <t>Royal Observatory Edinburgh</t>
  </si>
  <si>
    <t>https://itunes.apple.com/gb/podcast/whats-up/id1114406252?mt=2&amp;ign-itsct=1114406252-1114406252&amp;ign-itscg=0176&amp;ign-mpt=uo%3D4</t>
  </si>
  <si>
    <t>http://roewhatsup.blogspot.co.uk/</t>
  </si>
  <si>
    <t>Why Aren't You A Doctor Yet?</t>
  </si>
  <si>
    <t>https://itunes.apple.com/gb/podcast/why-arent-you-a-doctor-yet/id1304737490?mt=2</t>
  </si>
  <si>
    <t>http://wayady.podbean.com/</t>
  </si>
  <si>
    <t>https://twitter.com/whynotadoc</t>
  </si>
  <si>
    <t>Wow In The World</t>
  </si>
  <si>
    <t>https://tinkercast.com/show/wow-in-the-world/</t>
  </si>
  <si>
    <t>https://itunes.apple.com/us/podcast/wow-in-the-world/id1233834541?mt=2</t>
  </si>
  <si>
    <t>https://www.facebook.com/wowintheworld</t>
  </si>
  <si>
    <t>https://twitter.com/wowintheworld?lang=en</t>
  </si>
  <si>
    <t>60-Second Science</t>
  </si>
  <si>
    <t>Scientific American</t>
  </si>
  <si>
    <t>https://itunes.apple.com/us/podcast/60-second-science/id189330872?mt=2</t>
  </si>
  <si>
    <t>https://www.scientificamerican.com/podcast/60-second-science/?page=1</t>
  </si>
  <si>
    <t>Lab Animal</t>
  </si>
  <si>
    <t>Nature  Lab Animal</t>
  </si>
  <si>
    <t>https://itunes.apple.com/au/podcast/labanimal/id1244570103</t>
  </si>
  <si>
    <t>Zengineering</t>
  </si>
  <si>
    <t>https://www.google.co.uk/url?sa=t&amp;rct=j&amp;q=&amp;esrc=s&amp;source=web&amp;cd=2&amp;cad=rja&amp;uact=8&amp;ved=0ahUKEwjeutH0-s3YAhWH5aQKHd95B0EQFgguMAE&amp;url=https%3A%2F%2Fzengineeringpodcast.com%2F&amp;usg=AOvVaw3Ki-mmTv1F5trAdvBUmiR8</t>
  </si>
  <si>
    <t>https://twitter.com/zengineeringpod?lang=en</t>
  </si>
  <si>
    <t>https://www.facebook.com/zengineeringpod/</t>
  </si>
  <si>
    <t>https://itunes.apple.com/us/podcast/zengineering-philosophy-science-technology-art-engineering/id1063587710</t>
  </si>
  <si>
    <t>10% of the Brain</t>
  </si>
  <si>
    <t>UNKNOWN</t>
  </si>
  <si>
    <t>https://itunes.apple.com/us/podcast/10-of-the-brain-podcast/id964800891?mt=2</t>
  </si>
  <si>
    <t>https://tenpercentofthebrain.wordpress.com/</t>
  </si>
  <si>
    <t>2015 European Skeptics Congress Podcast</t>
  </si>
  <si>
    <t>European Skeptics</t>
  </si>
  <si>
    <t>https://goodthinkingsociety.org/category/projects/2015-esc-podcast/</t>
  </si>
  <si>
    <t>https://itunes.apple.com/us/podcast/2015-european-skeptics-congress-podcast/id1016056187</t>
  </si>
  <si>
    <t>Conference/Lecture</t>
  </si>
  <si>
    <t>2015 Joint SAUDI ARABIA - ICGEB Workshop</t>
  </si>
  <si>
    <t>International Centre for Genetic Engineering and Biotechnology</t>
  </si>
  <si>
    <t>https://itunes.apple.com/us/podcast/2015-joint-saudi-arabia-icgeb-workshop/id1001528867</t>
  </si>
  <si>
    <t>https://www.icgeb.org/news_English/items/joint-saudi-arabia-icgeb-workshop-advances-in-biotechnology.html</t>
  </si>
  <si>
    <t>2015 Mouse Genetics; Models for Human Diseases</t>
  </si>
  <si>
    <t>https://itunes.apple.com/us/podcast/2015-mouse-genetics-models-for-human-diseases/id989703901</t>
  </si>
  <si>
    <t>https://www.youtube.com/playlist?list=PLYDF3K-NhmzqBZta84zijbtg5YbhmnQl0</t>
  </si>
  <si>
    <t>http://www.icgeb.org/itunesu/Mouse-Genetics15.xml</t>
  </si>
  <si>
    <t>365 Days of Astronomy - Weekly Edition</t>
  </si>
  <si>
    <t>Cosmo Quest /International Year of Light</t>
  </si>
  <si>
    <t>https://itunes.apple.com/us/podcast/365-days-of-astronomy-weekly-edition/id305721365?mt=2</t>
  </si>
  <si>
    <t>https://cosmoquest.org/x/365daysofastronomy/</t>
  </si>
  <si>
    <t>https://twitter.com/CosmoQuestX</t>
  </si>
  <si>
    <t>https://www.facebook.com/CosmoQuestX/</t>
  </si>
  <si>
    <t>2 Scientists</t>
  </si>
  <si>
    <t>https://www.facebook.com/2Scientists</t>
  </si>
  <si>
    <t>https://twitter.com/2scis</t>
  </si>
  <si>
    <t>https://itunes.apple.com/us/podcast/2scientists/id699180797</t>
  </si>
  <si>
    <t>https://2scientists.org/</t>
  </si>
  <si>
    <t>5 Live Science</t>
  </si>
  <si>
    <t>BBC Radio 5</t>
  </si>
  <si>
    <t>features the Naked Scientists</t>
  </si>
  <si>
    <t>https://itunes.apple.com/us/podcast/5-live-science-podcast/id261548701</t>
  </si>
  <si>
    <t>http://www.bbc.co.uk/programmes/p02pc9ny/episodes/downloads</t>
  </si>
  <si>
    <t>5 Minute Astronomy</t>
  </si>
  <si>
    <t>89.9FM WORT Madison, Wi.</t>
  </si>
  <si>
    <t>https://itunes.apple.com/us/podcast/5-minute-astronomy/id692413289</t>
  </si>
  <si>
    <t>https://www.cfa.harvard.edu/~bburkhar/Podcast.html</t>
  </si>
  <si>
    <t>60 Second Earth</t>
  </si>
  <si>
    <t>https://www.scientificamerican.com/podcast/60-second-earth/</t>
  </si>
  <si>
    <t>https://itunes.apple.com/us/podcast/60-second-earth/id292725275</t>
  </si>
  <si>
    <t>60 Second Mind</t>
  </si>
  <si>
    <t>https://www.scientificamerican.com/podcast/60-second-mind/?page=20</t>
  </si>
  <si>
    <t>https://itunes.apple.com/gb/podcast/60-second-mind/id262750202?mt=2</t>
  </si>
  <si>
    <t>60 Second Space</t>
  </si>
  <si>
    <t>https://itunes.apple.com/us/podcast/60-second-space/id434439476</t>
  </si>
  <si>
    <t>https://www.scientificamerican.com/podcast/60-second-space/</t>
  </si>
  <si>
    <t>Looking Up</t>
  </si>
  <si>
    <t>Colorado Springs Astronomical Society</t>
  </si>
  <si>
    <t>91.5 KRCC's Looking Up</t>
  </si>
  <si>
    <t>https://itunes.apple.com/us/podcast/91-5-krccs-looking-up/id1168327523</t>
  </si>
  <si>
    <t>https://www.npr.org/podcasts/495829394/91-5-k-r-c-c-s-looking-up</t>
  </si>
  <si>
    <t>Cincinnati Observatory/WVXU</t>
  </si>
  <si>
    <t>https://www.npr.org/podcasts/536627239/looking-up</t>
  </si>
  <si>
    <t>Yet Another Science Show</t>
  </si>
  <si>
    <t>https://www.podchaser.com/podcasts/yet-another-science-show-104664</t>
  </si>
  <si>
    <t>https://itunes.apple.com/us/podcast/yet-another-science-show/id596231454</t>
  </si>
  <si>
    <t>You're The Expect</t>
  </si>
  <si>
    <t>https://itunes.apple.com/us/podcast/youre-the-expert/id624677543</t>
  </si>
  <si>
    <t>https://theexpertshow.com/</t>
  </si>
  <si>
    <t>https://twitter.com/youretheexpert?lang=en</t>
  </si>
  <si>
    <t>https://www.facebook.com/YoureTheExpert/</t>
  </si>
  <si>
    <t>WACKER - The Fascination of Chemistry</t>
  </si>
  <si>
    <t>WACKER magazine</t>
  </si>
  <si>
    <t>GERMANY</t>
  </si>
  <si>
    <t>https://itunes.apple.com/us/podcast/wacker-the-fascination-of-chemistry/id286344248</t>
  </si>
  <si>
    <t>https://www.wacker.com/cms/en/press_media/podcast-center/fas_chemie/fascination-chemistry.jsp</t>
  </si>
  <si>
    <t>Walkabout The Galaxy</t>
  </si>
  <si>
    <t>https://www.facebook.com/walkaboutthegalaxy/</t>
  </si>
  <si>
    <t>https://twitter.com/walk_the_galaxy?lang=en</t>
  </si>
  <si>
    <t>https://itunes.apple.com/us/podcast/walkabout-the-galaxy/id867430953</t>
  </si>
  <si>
    <t>Water (H20) Podcast</t>
  </si>
  <si>
    <t>http://h2opodcast.com/</t>
  </si>
  <si>
    <t>https://itunes.apple.com/us/podcast/water-environment-lakes-rivers-oceans-aquifers-groundwater/id202788792</t>
  </si>
  <si>
    <t>Water, Wisconsin, and the Mercury Cycle</t>
  </si>
  <si>
    <t>University of Wisconsin Sea Grant Institute</t>
  </si>
  <si>
    <t>https://itunes.apple.com/us/podcast/water-wisconsin-and-the-mercury-cycle/id554510482</t>
  </si>
  <si>
    <t>http://www.seagrant.wisc.edu/home/Default.aspx?tabid=601&amp;AudioGroupID=33</t>
  </si>
  <si>
    <t>Wavelengths: Ocean Podcast</t>
  </si>
  <si>
    <t>https://itunes.apple.com/us/podcast/wavelengths-ocean-podcast/id1316443268?mt=2</t>
  </si>
  <si>
    <t>https://twitter.com/wavelengthshost</t>
  </si>
  <si>
    <t>https://wavelengthsoceanpodcast.com/</t>
  </si>
  <si>
    <t>WCSJ - 6th World Conference of Science Journalists 2009, from the Naked Scientists</t>
  </si>
  <si>
    <t>https://itunes.apple.com/us/podcast/wcsj-6th-world-conference-science-journalists-2009/id324559822</t>
  </si>
  <si>
    <t>https://www.acast.com/nakedscientistswcsj6/3afc5166-b0be-4e94-afb3-37a31313abe6</t>
  </si>
  <si>
    <t>Weddell Seal Science</t>
  </si>
  <si>
    <t>https://itunes.apple.com/us/podcast/weddell-seal-science/id428622057</t>
  </si>
  <si>
    <t>Weekly Space Hangout</t>
  </si>
  <si>
    <t>https://itunes.apple.com/us/podcast/weekly-space-hangout-audio/id836926769</t>
  </si>
  <si>
    <t>https://www.universetoday.com/category/weekly-space-hangout/</t>
  </si>
  <si>
    <t>Welcome To The Universe</t>
  </si>
  <si>
    <t>https://itunes.apple.com/us/podcast/welcome-to-the-universe/id1013531117</t>
  </si>
  <si>
    <t>https://player.fm/series/welcome-to-the-universe</t>
  </si>
  <si>
    <t>We Martians</t>
  </si>
  <si>
    <t>https://itunes.apple.com/us/podcast/wemartians-podcast/id1097402685</t>
  </si>
  <si>
    <t>https://www.wemartians.com/</t>
  </si>
  <si>
    <t>https://twitter.com/we_martians?lang=en</t>
  </si>
  <si>
    <t>https://www.facebook.com/wemartians/</t>
  </si>
  <si>
    <t>Whale Scout Podcast</t>
  </si>
  <si>
    <t>Whale Scout</t>
  </si>
  <si>
    <t>https://itunes.apple.com/us/podcast/whale-scout-podcast/id883873149</t>
  </si>
  <si>
    <t>https://www.whalescout.org/category/latest-podcast/</t>
  </si>
  <si>
    <t>https://itunes.apple.com/us/podcast/what-is-it-about-the-weather/id1091756380</t>
  </si>
  <si>
    <t>What is it about  the Weather</t>
  </si>
  <si>
    <t>http://www.whatisitabouttheweather.com/</t>
  </si>
  <si>
    <t>https://twitter.com/Mark_Jelinek</t>
  </si>
  <si>
    <t>https://www.facebook.com/marktjelinek</t>
  </si>
  <si>
    <t>Whats The Buzz?</t>
  </si>
  <si>
    <t>http://www.whatsthebuzzresearch.com/</t>
  </si>
  <si>
    <t>https://itunes.apple.com/us/podcast/whats-the-buzz/id1033003839</t>
  </si>
  <si>
    <t>Psychology and Neuroscience</t>
  </si>
  <si>
    <t>When The Scientist Presents</t>
  </si>
  <si>
    <t>https://itunes.apple.com/us/podcast/when-the-scientist-presents/id305421929?mt=2</t>
  </si>
  <si>
    <t>http://scientific-presentations.com/</t>
  </si>
  <si>
    <t>Why Do You Science?</t>
  </si>
  <si>
    <t>https://itunes.apple.com/us/podcast/why-do-you-science/id1244498216</t>
  </si>
  <si>
    <t>Why It's a Lie</t>
  </si>
  <si>
    <t>https://itunes.apple.com/us/podcast/why-its-a-lie-with-jim/id908586651</t>
  </si>
  <si>
    <t>https://www.podomatic.com/podcasts/jimv2000</t>
  </si>
  <si>
    <t>Why We Do What We Do</t>
  </si>
  <si>
    <t>https://itunes.apple.com/us/podcast/why-we-do-what-we-do/id1237073374</t>
  </si>
  <si>
    <t>https://wwdwwdpodcast.com/episodes/</t>
  </si>
  <si>
    <t>https://twitter.com/wwdwwdpodcast</t>
  </si>
  <si>
    <t>https://itunes.apple.com/us/podcast/wild-about-utah/id1318489761</t>
  </si>
  <si>
    <t>Wild About Utah</t>
  </si>
  <si>
    <t>Utah Public Radio</t>
  </si>
  <si>
    <t>http://wildaboututah.org/</t>
  </si>
  <si>
    <t>Wild Ideas</t>
  </si>
  <si>
    <t>The Wilderness Center</t>
  </si>
  <si>
    <t>https://itunes.apple.com/us/podcast/wild-ideas-the-podcast-the-wilderness-center/id318523034</t>
  </si>
  <si>
    <t>http://podbay.fm/show/318523034/e/1362614400?autostart=1</t>
  </si>
  <si>
    <t>Wild Life! Wild Places!</t>
  </si>
  <si>
    <t>Pet Life Radio</t>
  </si>
  <si>
    <t>https://itunes.apple.com/us/podcast/wild-life-wild-places-on-pet-life-radio-petliferadio-com/id1089657659</t>
  </si>
  <si>
    <t>Wild Tater</t>
  </si>
  <si>
    <t>https://player.fm/series/wild-tater/permaculture-design-01</t>
  </si>
  <si>
    <t>https://itunes.apple.com/us/podcast/wild-tater/id1266508721</t>
  </si>
  <si>
    <t>Wildlife</t>
  </si>
  <si>
    <t>https://itunes.apple.com/us/podcast/wildlife/id1184557073</t>
  </si>
  <si>
    <t>Wildtracking</t>
  </si>
  <si>
    <t>https://itunes.apple.com/us/podcast/id967921184</t>
  </si>
  <si>
    <t>Women in Science</t>
  </si>
  <si>
    <t>https://itunes.apple.com/us/podcast/women-in-science-audio/id695163920</t>
  </si>
  <si>
    <t>https://www.uctv.tv/women-in-science</t>
  </si>
  <si>
    <t>Women in STEM</t>
  </si>
  <si>
    <t>The Daily, University of Washington</t>
  </si>
  <si>
    <t>https://itunes.apple.com/us/podcast/women-in-stem/id1293447855</t>
  </si>
  <si>
    <t>https://www.linkedin.com/in/prabdoowa/</t>
  </si>
  <si>
    <t>Vanderbilt Beyond the Lab podcast</t>
  </si>
  <si>
    <t>Vanderbilt BRET Office of Career Development</t>
  </si>
  <si>
    <t>https://medschool.vanderbilt.edu/career-development/beyond-lab-podcast</t>
  </si>
  <si>
    <t>https://itunes.apple.com/us/podcast/vanderbilt-beyond-the-lab-podcast/id1329787147</t>
  </si>
  <si>
    <t>N/A</t>
  </si>
  <si>
    <t>https://en.wikipedia.org/wiki/List_of_Naked_Science_episodes#Season_1</t>
  </si>
  <si>
    <t>NB: some episodes released ahead of official publishing day</t>
  </si>
  <si>
    <t>long running radio show, only 50 episodes available online. Sho records go back to 15th August 1997</t>
  </si>
  <si>
    <t>original start date unclear. Probably some time in 2016.</t>
  </si>
  <si>
    <t>Vax Talk</t>
  </si>
  <si>
    <t>Voices For Vaccines</t>
  </si>
  <si>
    <t>FIRST EP</t>
  </si>
  <si>
    <t>MOST RECENT EP</t>
  </si>
  <si>
    <t>https://itunes.apple.com/us/podcast/vax-talk/id1188378833</t>
  </si>
  <si>
    <t>https://www.voicesforvaccines.org/podcast/</t>
  </si>
  <si>
    <t>VCE Biology</t>
  </si>
  <si>
    <t>https://itunes.apple.com/us/podcast/vce-biology/id272577510</t>
  </si>
  <si>
    <t>https://mrbarlow.wordpress.com/about/</t>
  </si>
  <si>
    <t>Vegan Sci</t>
  </si>
  <si>
    <t>https://itunes.apple.com/us/podcast/vegansci-podcast/id1188240183</t>
  </si>
  <si>
    <t>http://vegansci.com/podcast/</t>
  </si>
  <si>
    <t>Verge of Discovery</t>
  </si>
  <si>
    <t>https://twitter.com/discovernation_</t>
  </si>
  <si>
    <t>https://www.facebook.com/vergeofdiscovery/</t>
  </si>
  <si>
    <t>https://itunes.apple.com/us/podcast/verge-of-discovery/id1037152402</t>
  </si>
  <si>
    <t>http://www.vergeofdiscovery.com/</t>
  </si>
  <si>
    <t>UC Climate Solutions</t>
  </si>
  <si>
    <t>University of Calafornia</t>
  </si>
  <si>
    <t>https://twitter.com/climateuc?lang=en</t>
  </si>
  <si>
    <t>https://itunes.apple.com/us/podcast/uc-climate-solutions-channel-audio/id1139346167</t>
  </si>
  <si>
    <t>https://www.uctv.tv/climate-solutions/</t>
  </si>
  <si>
    <t>Uncertainty Principle The Podcast</t>
  </si>
  <si>
    <t>https://itunes.apple.com/us/podcast/uncertainty-principle-the-podcast/id985789254</t>
  </si>
  <si>
    <t>https://www.facebook.com/pg/uncertaintyprinciplethepodcast/about/?ref=page_internal</t>
  </si>
  <si>
    <t>https://www.stitcher.com/podcast/uncertainty-principle</t>
  </si>
  <si>
    <t>https://soundcloud.com/uncertaintyprinciple</t>
  </si>
  <si>
    <t>Understanding Animal Research</t>
  </si>
  <si>
    <t>https://itunes.apple.com/us/podcast/understanding-animal-research/id957786968?mt=2</t>
  </si>
  <si>
    <t>https://podfanatic.com/podcast/understanding-animal-research?page=1</t>
  </si>
  <si>
    <t>https://www.facebook.com/UnderstandingAnimalResearch</t>
  </si>
  <si>
    <t>https://twitter.com/animalresearch</t>
  </si>
  <si>
    <t>https://itunes.apple.com/us/podcast/universe-today-audio/id794058155</t>
  </si>
  <si>
    <t>Universe Today</t>
  </si>
  <si>
    <t>https://www.universetoday.com/</t>
  </si>
  <si>
    <t>https://www.facebook.com/universetoday?_rdr=p</t>
  </si>
  <si>
    <t>Up and Atom</t>
  </si>
  <si>
    <t>https://itunes.apple.com/us/podcast/up-and-atom/id1150324117</t>
  </si>
  <si>
    <t>https://www.stitcher.com/podcast/fbi-radio/up-atom/e/52374238</t>
  </si>
  <si>
    <t>https://twitter.com/all_isee?lang=en</t>
  </si>
  <si>
    <t xml:space="preserve">Fbi Radio                </t>
  </si>
  <si>
    <t>Unsupervised Thinking</t>
  </si>
  <si>
    <t>https://twitter.com/USTpodcast</t>
  </si>
  <si>
    <t>http://unsupervisedthinkingpodcast.blogspot.co.uk/p/podcast-episodes.html</t>
  </si>
  <si>
    <t>https://itunes.apple.com/us/podcast/unsupervised-thinking/id1048414736</t>
  </si>
  <si>
    <t>US News | Science Discoveries</t>
  </si>
  <si>
    <t xml:space="preserve">US News                                 </t>
  </si>
  <si>
    <t>https://itunes.apple.com/us/podcast/us-news-science-discoveries/id286351851</t>
  </si>
  <si>
    <t>US Imaging in cardiac and vascular medicine: from pre-clinical to clinical studies</t>
  </si>
  <si>
    <t xml:space="preserve">News Talk              </t>
  </si>
  <si>
    <t>https://itunes.apple.com/us/podcast/us-imaging-in-cardiac-vascular-medicine-from-pre-clinical/id1209939554</t>
  </si>
  <si>
    <t>https://www.cardiolinc.org/events/2017/2/8/course-us-imaging-in-cardiac-and-vascular-medicine-from-pre-clinical-to-clinical-studies</t>
  </si>
  <si>
    <t>ITALY</t>
  </si>
  <si>
    <t>UW-Madison Science Narratives</t>
  </si>
  <si>
    <t>UW-Madison</t>
  </si>
  <si>
    <t>https://itunes.apple.com/us/podcast/uw-madison-science-narratives/id1079920287</t>
  </si>
  <si>
    <t>https://twitter.com/uwnarratives</t>
  </si>
  <si>
    <t>https://uwnarratives.wisc.edu/</t>
  </si>
  <si>
    <t>UW Sea Grant in the News</t>
  </si>
  <si>
    <t>https://itunes.apple.com/us/podcast/uw-sea-grant-in-the-news/id566563681</t>
  </si>
  <si>
    <t>http://seagrant.wisc.edu/home/default.aspx?tabid=600</t>
  </si>
  <si>
    <t>USGS Earthquake Science Center Seminars</t>
  </si>
  <si>
    <t>https://itunes.apple.com/us/podcast/usgs-earthquake-science-center-seminars/id413770595</t>
  </si>
  <si>
    <t>Urban Wildlife Podcast</t>
  </si>
  <si>
    <t>https://itunes.apple.com/us/podcast/urban-wildlife-podcast/id1015738084</t>
  </si>
  <si>
    <t>http://www.urbanwildlifecast.com/</t>
  </si>
  <si>
    <t>TACC Podcasts</t>
  </si>
  <si>
    <t>Texas Advanced Computing Center</t>
  </si>
  <si>
    <t>https://itunes.apple.com/us/podcast/tacc-podcasts/id961789017</t>
  </si>
  <si>
    <t>https://www.tacc.utexas.edu/news/podcasts</t>
  </si>
  <si>
    <t>https://twitter.com/TACC</t>
  </si>
  <si>
    <t>https://www.facebook.com/tacc.utexas</t>
  </si>
  <si>
    <t>The Further Mathematics Support Programme</t>
  </si>
  <si>
    <t>Taking Maths Further</t>
  </si>
  <si>
    <t>https://itunes.apple.com/us/podcast/taking-maths-further-podcast/id892719914</t>
  </si>
  <si>
    <t>http://furthermaths.org.uk/podcasts</t>
  </si>
  <si>
    <t>Talkin Immunology with BioLegend</t>
  </si>
  <si>
    <t>BioLegend</t>
  </si>
  <si>
    <t>https://itunes.apple.com/us/podcast/talkin-immunology-with-biolegend/id735001944</t>
  </si>
  <si>
    <t>https://www.biolegend.com/podcast</t>
  </si>
  <si>
    <t>Talking Space</t>
  </si>
  <si>
    <t>https://twitter.com/talkingspace?lang=en</t>
  </si>
  <si>
    <t>http://spacetweeps.podbean.com/p/about/</t>
  </si>
  <si>
    <t>https://itunes.apple.com/us/podcast/talking-space/id331190632</t>
  </si>
  <si>
    <t>Tangent Control Group</t>
  </si>
  <si>
    <t>https://itunes.apple.com/us/podcast/tangent-control-group/id1202621186</t>
  </si>
  <si>
    <t>https://www.facebook.com/tangentcontrol/</t>
  </si>
  <si>
    <t>https://twitter.com/tangentcontrol</t>
  </si>
  <si>
    <t>http://tangentcontrolgroup.com/</t>
  </si>
  <si>
    <t>TCD Physics Student Podcast</t>
  </si>
  <si>
    <t>Trinity College Dublin</t>
  </si>
  <si>
    <t>https://www.facebook.com/TCDPhysicsStudentPodcast/</t>
  </si>
  <si>
    <t>https://www.mixcloud.com/TCDPhysicsStudentPodcast/episode-5-cern-gravitational-waves-and-tssr/</t>
  </si>
  <si>
    <t>https://itunes.apple.com/us/podcast/tcd-physics-student-podcast/id1075704392</t>
  </si>
  <si>
    <t>Tech Briefs: Who's Who at NASA</t>
  </si>
  <si>
    <t>https://itunes.apple.com/us/podcast/tech-briefs-whos-who-at-nasa/id451841154</t>
  </si>
  <si>
    <t>https://www.techbriefs.com/podcasts/podcast.xml</t>
  </si>
  <si>
    <t>Telemetry</t>
  </si>
  <si>
    <t>National Parks Service</t>
  </si>
  <si>
    <t>https://itunes.apple.com/us/podcast/telemetry-the-sound-of-science-in-yellowstone/id1206572956</t>
  </si>
  <si>
    <t>https://www.nps.gov/yell/learn/photosmultimedia/telemetry.htm</t>
  </si>
  <si>
    <t>Tetrapod Zoology Podcast</t>
  </si>
  <si>
    <t>https://itunes.apple.com/us/podcast/tetrapod-zoology-podcast/id599270380</t>
  </si>
  <si>
    <t>http://tetzoo.com/</t>
  </si>
  <si>
    <t>https://twitter.com/TetZoo</t>
  </si>
  <si>
    <t>Theoretically Speaking</t>
  </si>
  <si>
    <t>CJSW 90.9 FM</t>
  </si>
  <si>
    <t>https://itunes.apple.com/us/podcast/theoretically-speaking/id992578234</t>
  </si>
  <si>
    <t>https://soundcloud.com/cjsw-90-9-fm/sets/theoretically-speaking</t>
  </si>
  <si>
    <t>ThePostdocWay's Podcast</t>
  </si>
  <si>
    <t>https://itunes.apple.com/us/podcast/thepostdocways-podcast/id656005106</t>
  </si>
  <si>
    <t>https://www.podomatic.com/podcasts/thepostdocway</t>
  </si>
  <si>
    <t>The Science Coalition</t>
  </si>
  <si>
    <t>https://itunes.apple.com/us/podcast/thesciencecoalition/id911477046</t>
  </si>
  <si>
    <t>http://www.sciencecoalition.org/</t>
  </si>
  <si>
    <t>They Blinded Me With Science</t>
  </si>
  <si>
    <t>KVRX Austin</t>
  </si>
  <si>
    <t>https://tbmws.podbean.com/</t>
  </si>
  <si>
    <t>https://itunes.apple.com/us/podcast/they-blinded-me-with-science/id908731079</t>
  </si>
  <si>
    <t>Third Pod from the Sun</t>
  </si>
  <si>
    <t>American Geophysical Union</t>
  </si>
  <si>
    <t>https://sharingscience.agu.org/podcast-third-pod-from-the-sun/</t>
  </si>
  <si>
    <t>https://itunes.apple.com/us/podcast/third-pod-from-the-sun/id1320900659</t>
  </si>
  <si>
    <t>This Graduate Life</t>
  </si>
  <si>
    <t>https://itunes.apple.com/us/podcast/this-graduate-life/id1214736514</t>
  </si>
  <si>
    <t>https://www.thisgraduatelife.com/</t>
  </si>
  <si>
    <t>https://www.facebook.com/ThisGraduateLife/</t>
  </si>
  <si>
    <t>This Week in Engineering</t>
  </si>
  <si>
    <t>https://itunes.apple.com/us/podcast/this-week-in-engineering-and-education/id418190335</t>
  </si>
  <si>
    <t>This World of Humans</t>
  </si>
  <si>
    <t>https://thehumanevolutionblog.com/2017/10/26/this-world-of-humans/</t>
  </si>
  <si>
    <t>https://itunes.apple.com/us/podcast/this-world-of-humans/id1297808145</t>
  </si>
  <si>
    <t>This Week in Space Telescopes</t>
  </si>
  <si>
    <t>Deep Astronomy</t>
  </si>
  <si>
    <t>https://www.stitcher.com/podcast/deepastronomy/this-week-in-space-telescopes</t>
  </si>
  <si>
    <t>https://itunes.apple.com/us/podcast/this-week-in-space-telescopes/id1080941235</t>
  </si>
  <si>
    <t>This Week in Sea Turtles</t>
  </si>
  <si>
    <t>https://itunes.apple.com/us/podcast/this-week-in-sea-turtles/id153661675</t>
  </si>
  <si>
    <t>http://www.seaturtle.org/twist/</t>
  </si>
  <si>
    <t>This Week in Science</t>
  </si>
  <si>
    <t>http://www.twis.org/</t>
  </si>
  <si>
    <t>https://twitter.com/drkiki?ref_src=twsrc%5Egoogle%7Ctwcamp%5Eserp%7Ctwgr%5Eauthor</t>
  </si>
  <si>
    <t>https://itunes.apple.com/us/podcast/this-week-in-science-the-kickass-science-podcast/id73330501</t>
  </si>
  <si>
    <t>This Week in Microbiology</t>
  </si>
  <si>
    <t>American Society for Microbiology</t>
  </si>
  <si>
    <t>http://www.microbe.tv/twim/</t>
  </si>
  <si>
    <t>https://en-gb.facebook.com/thisweekinvirology/</t>
  </si>
  <si>
    <t>https://itunes.apple.com/us/podcast/this-week-in-microbiology/id422332846</t>
  </si>
  <si>
    <t>The Thought Experiment</t>
  </si>
  <si>
    <t>http://lzarra.blogspot.co.uk/</t>
  </si>
  <si>
    <t>https://itunes.apple.com/us/podcast/the-thought-experiment/id185436235?mt=2</t>
  </si>
  <si>
    <t>https://itunes.apple.com/us/podcast/thrive-podcast/id1052661774</t>
  </si>
  <si>
    <t>Thrive Podcast</t>
  </si>
  <si>
    <t>http://www.tinyvampires.com/tinyvamp/</t>
  </si>
  <si>
    <t>https://www.facebook.com/TinyVampires/</t>
  </si>
  <si>
    <t>https://itunes.apple.com/us/podcast/tiny-vampires/id1166710255</t>
  </si>
  <si>
    <t>Tiny Vampires</t>
  </si>
  <si>
    <t>TMRO Space</t>
  </si>
  <si>
    <t>https://www.facebook.com/tmro.tv</t>
  </si>
  <si>
    <t>https://twitter.com/tmro</t>
  </si>
  <si>
    <t>https://www.tmro.tv/explore/</t>
  </si>
  <si>
    <t>https://itunes.apple.com/us/podcast/tmro-space/id1227449849</t>
  </si>
  <si>
    <t>Deutsche Welle</t>
  </si>
  <si>
    <t>https://itunes.apple.com/us/podcast/tomorrow-today-the-science-magazine/id299599416</t>
  </si>
  <si>
    <t>http://www.dw.com/en/tv/tomorrow-today/s-3062</t>
  </si>
  <si>
    <t>Tomorrow Today</t>
  </si>
  <si>
    <t>Travelers In The Night</t>
  </si>
  <si>
    <t>https://www.prx.org/series/33698-travelers-in-the-night?page=1</t>
  </si>
  <si>
    <t>https://itunes.apple.com/us/podcast/travelers-in-the-night/id978562747</t>
  </si>
  <si>
    <t>https://www.facebook.com/travelersinthenight/</t>
  </si>
  <si>
    <t>Travels in a Mathematical World</t>
  </si>
  <si>
    <t>www.travelsinamathematicalworld.co.uk</t>
  </si>
  <si>
    <t>Institute of Mathematics and its Applications</t>
  </si>
  <si>
    <t>https://itunes.apple.com/us/podcast/travels-in-a-mathematical-world/id294731521</t>
  </si>
  <si>
    <t>Math/Maths</t>
  </si>
  <si>
    <t>Pulse Project</t>
  </si>
  <si>
    <t>n/a</t>
  </si>
  <si>
    <t>http://www.pulse-project.org/pulsemathsmaths/</t>
  </si>
  <si>
    <t>Tuff Talk</t>
  </si>
  <si>
    <t>Turn Down The Heat</t>
  </si>
  <si>
    <t>Open Learning Campus</t>
  </si>
  <si>
    <t>https://itunes.apple.com/us/podcast/turn-down-the-heat-mooc-audio/id917390986</t>
  </si>
  <si>
    <t>https://olc.worldbank.org/content/turn-down-heat-podcasts</t>
  </si>
  <si>
    <t>Tweet of the day</t>
  </si>
  <si>
    <t>Two Sea Fans</t>
  </si>
  <si>
    <t>MOTE Marine Biology and Aquarium</t>
  </si>
  <si>
    <t>http://www.bbc.co.uk/programmes/b01s6xyk/episodes/downloads</t>
  </si>
  <si>
    <t>https://itunes.apple.com/gb/podcast/tweet-of-the-day/id641124153?mt=2</t>
  </si>
  <si>
    <t>https://mote.org/podcasts</t>
  </si>
  <si>
    <t>https://itunes.apple.com/us/podcast/two-sea-fans-mote-marine-laboratory-podcast/id1192827469</t>
  </si>
  <si>
    <t>Tyndall's Centre Podcast</t>
  </si>
  <si>
    <t>Tyndall Centre</t>
  </si>
  <si>
    <t>https://itunes.apple.com/us/podcast/tyndall-centres-podcast/id335951780</t>
  </si>
  <si>
    <t>http://tyndallcentre.podomatic.com/?p=3</t>
  </si>
  <si>
    <t>http://www.tyndall.ac.uk/</t>
  </si>
  <si>
    <t>S-Word</t>
  </si>
  <si>
    <t>https://itunes.apple.com/us/podcast/s-word/id553028425</t>
  </si>
  <si>
    <t>https://www.imperial.ac.uk/people/nathan.green</t>
  </si>
  <si>
    <t xml:space="preserve">S@Y Science at Yale     </t>
  </si>
  <si>
    <t>WYBCX Yale</t>
  </si>
  <si>
    <t>https://itunes.apple.com/us/podcast/s-y-science-at-yale/id529663352</t>
  </si>
  <si>
    <t>SAGE Life &amp; Biomedical Sciences</t>
  </si>
  <si>
    <t xml:space="preserve">SAGE             </t>
  </si>
  <si>
    <t>https://itunes.apple.com/us/podcast/sage-life-biomedical-sciences/id871123197</t>
  </si>
  <si>
    <t>https://www.mixcloud.com/sagelifebiomedicalsciences/</t>
  </si>
  <si>
    <t>SAGE Anthropology and Archaeology</t>
  </si>
  <si>
    <t>https://itunes.apple.com/us/podcast/sage-anthropology-archaeology/id871120123</t>
  </si>
  <si>
    <t>https://podtail.com/en/podcast/sage-anthropology-archaeology/</t>
  </si>
  <si>
    <t>SAGE Nutrition and Deidetics</t>
  </si>
  <si>
    <t>https://itunes.apple.com/us/podcast/sage-nutrition-dietetics/id871122437</t>
  </si>
  <si>
    <t>http://www.podbean.com/podcast-detail/dyfpe-3afc0/SAGE+Nutrition++Dietetics</t>
  </si>
  <si>
    <t>SAGE Psychology &amp; Psychiatry</t>
  </si>
  <si>
    <t>https://itunes.apple.com/us/podcast/sage-psychology-psychiatry/id871125966?mt=2</t>
  </si>
  <si>
    <t>https://www.mixcloud.com/sagepsychologypsychiatry/</t>
  </si>
  <si>
    <t>SAGE Neuroscience and Neurology</t>
  </si>
  <si>
    <t>https://www.podbean.com/podcast-detail/pmfc5-36ce6/SAGE-Neuroscience-and-Neurology-Podcast</t>
  </si>
  <si>
    <t>https://itunes.apple.com/us/podcast/sage-neuroscience-and-neurology/id871122432?mt=2</t>
  </si>
  <si>
    <t>Sagehen Science &amp; Education</t>
  </si>
  <si>
    <t>University of California - Berkeley's Sagehen Creek Field Station.</t>
  </si>
  <si>
    <t>https://itunes.apple.com/us/podcast/sagehen-science-education/id151563407</t>
  </si>
  <si>
    <t>https://www.podomatic.com/podcasts/sagehen</t>
  </si>
  <si>
    <t>Sci  21</t>
  </si>
  <si>
    <t>http://sci21.co.nz/</t>
  </si>
  <si>
    <t>https://itunes.apple.com/us/podcast/sci21-science-webcast-series/id1040794173</t>
  </si>
  <si>
    <t>Sci Byte</t>
  </si>
  <si>
    <t xml:space="preserve">Sci 21                       </t>
  </si>
  <si>
    <t>Jupiter Broadcasting</t>
  </si>
  <si>
    <t>https://itunes.apple.com/us/podcast/scibyte-hd/id440149624</t>
  </si>
  <si>
    <t>http://www.jupiterbroadcasting.com/show/scibyte/</t>
  </si>
  <si>
    <t>https://www.facebook.com/jupiterbroadcasting/</t>
  </si>
  <si>
    <t>https://twitter.com/jupitersignal</t>
  </si>
  <si>
    <t>Science Bros</t>
  </si>
  <si>
    <t>https://www.facebook.com/sciencebroskc/posts/1914259222145999</t>
  </si>
  <si>
    <t>https://twitter.com/sciencebroskc</t>
  </si>
  <si>
    <t>https://itunes.apple.com/us/podcast/scicast/id1193065764</t>
  </si>
  <si>
    <t>https://soundcloud.com/science-bros-180516581</t>
  </si>
  <si>
    <t>SciDev.Net</t>
  </si>
  <si>
    <t>https://itunes.apple.com/us/podcast/scidev-net/id969129651</t>
  </si>
  <si>
    <t>https://www.scidev.net/global/article-series.scidevnet-monthly-podcast.html</t>
  </si>
  <si>
    <t>Science and The Sea</t>
  </si>
  <si>
    <t>The University of Texas Marine Science Institute</t>
  </si>
  <si>
    <t xml:space="preserve">SciDev.Net       </t>
  </si>
  <si>
    <t>https://itunes.apple.com/us/podcast/science-and-the-sea-podcast/id973506101</t>
  </si>
  <si>
    <t>https://www.scienceandthesea.org/program</t>
  </si>
  <si>
    <t>Science Chat</t>
  </si>
  <si>
    <t>http://sciencechat.podomatic.com/</t>
  </si>
  <si>
    <t>https://itunes.apple.com/us/podcast/science-chat/id330712555</t>
  </si>
  <si>
    <t>Science Careers Weekly</t>
  </si>
  <si>
    <t>https://itunes.apple.com/us/podcast/science-careers-weekly/id442948942</t>
  </si>
  <si>
    <t xml:space="preserve">Science Calling </t>
  </si>
  <si>
    <t>https://itunes.apple.com/us/podcast/science-calling-podcast/id993426152</t>
  </si>
  <si>
    <t>https://sciencecalling.com/</t>
  </si>
  <si>
    <t>Science City Podcast</t>
  </si>
  <si>
    <t>WGBH Educational Foundation</t>
  </si>
  <si>
    <t>https://itunes.apple.com/us/podcast/science-city-video-podcast/id253398777</t>
  </si>
  <si>
    <t>https://player.fm/series/science-city-video-podcast/jennifer-hannaford-forensic-scientist</t>
  </si>
  <si>
    <t>Science Did What?!</t>
  </si>
  <si>
    <t>https://itunes.apple.com/us/podcast/science-did-what/id1032167870</t>
  </si>
  <si>
    <t>https://twitter.com/SciDidWhat</t>
  </si>
  <si>
    <t>https://about.me/kylemarian</t>
  </si>
  <si>
    <t>Science Elements</t>
  </si>
  <si>
    <t>American Chemical Society</t>
  </si>
  <si>
    <t>https://www.acs.org/content/acs/en/pressroom/podcasts/elements.html</t>
  </si>
  <si>
    <t>https://itunes.apple.com/us/podcast/science-elements/id259674986</t>
  </si>
  <si>
    <t>Science from the Sporran</t>
  </si>
  <si>
    <t>https://itunes.apple.com/gb/podcast/science-from-the-sporran-with-the-naked-scientists/id300693293?mt=2</t>
  </si>
  <si>
    <t>https://www.youtube.com/playlist?list=PL0F24BE396207B318</t>
  </si>
  <si>
    <t>https://www.thenakedscientists.com/podcasts/video/science-sporran</t>
  </si>
  <si>
    <t>Science Globe: why and how?</t>
  </si>
  <si>
    <t>https://itunes.apple.com/us/podcast/science-globe-why-and-how/id979048531</t>
  </si>
  <si>
    <t>https://www.podbean.com/podcast-detail/ph9g3-34e08/Science%20Globe%20why%20and%20how</t>
  </si>
  <si>
    <t>Science Minds Podcast</t>
  </si>
  <si>
    <t>VIB &amp; KU Leuven, Center for Brain &amp; Disease Research</t>
  </si>
  <si>
    <t>https://itunes.apple.com/us/podcast/science-minds-podcast/id1200322947</t>
  </si>
  <si>
    <t>https://cbd.vib.be/community/science-minds-podcast/</t>
  </si>
  <si>
    <t>Science Monkey</t>
  </si>
  <si>
    <t>https://itunes.apple.com/us/podcast/science-monkey/id1093486929</t>
  </si>
  <si>
    <t>http://www.sciencemonkey.ca/</t>
  </si>
  <si>
    <t>https://www.facebook.com/sciencemonkeyca/</t>
  </si>
  <si>
    <t>https://twitter.com/sciencemonkeyca/</t>
  </si>
  <si>
    <t>https://www.youtube.com/playlist?list=PL26T3rqZf-b1erjtgWhARtryGysqv0nnS</t>
  </si>
  <si>
    <t>Science Nation</t>
  </si>
  <si>
    <t>National Science Foundation</t>
  </si>
  <si>
    <t>https://itunes.apple.com/us/podcast/science-nation/id954819427</t>
  </si>
  <si>
    <t>https://www.nsf.gov/news/special_reports/science_nation/about.jsp</t>
  </si>
  <si>
    <t>Science News from COMPASS</t>
  </si>
  <si>
    <t>COMPASS</t>
  </si>
  <si>
    <t>https://itunes.apple.com/us/podcast/science-news-from-compass/id275111533</t>
  </si>
  <si>
    <t>https://www.compassscicomm.org/</t>
  </si>
  <si>
    <t>Science News Weekly</t>
  </si>
  <si>
    <t xml:space="preserve">TWiT                    </t>
  </si>
  <si>
    <t>https://itunes.apple.com/us/podcast/science-news-weekly-video-hi/id504163283</t>
  </si>
  <si>
    <t>https://twit.tv/shows/science-news-weekly</t>
  </si>
  <si>
    <t>Science of the Lambs</t>
  </si>
  <si>
    <t>https://twitter.com/markrtkennedy?lang=en</t>
  </si>
  <si>
    <t>https://twitter.com/SciLambs</t>
  </si>
  <si>
    <t>https://www.sciencelambs.com/about/</t>
  </si>
  <si>
    <t>https://itunes.apple.com/us/podcast/science-of-the-lambs/id1224757959</t>
  </si>
  <si>
    <t>Science on the ISS</t>
  </si>
  <si>
    <t>https://itunes.apple.com/us/podcast/science-on-the-iss/id914234764?mt=2</t>
  </si>
  <si>
    <t>https://www.patreon.com/user?u=62278</t>
  </si>
  <si>
    <t>https://www.researchgate.net/profile/Steve_Nerlich</t>
  </si>
  <si>
    <t>Science on the Spot</t>
  </si>
  <si>
    <t>KQED Science</t>
  </si>
  <si>
    <t>https://ww2.kqed.org/science/</t>
  </si>
  <si>
    <t>https://itunes.apple.com/us/podcast/science-on-the-spot-hd-video-podcast/id366397656</t>
  </si>
  <si>
    <t>Science On The Wild Side</t>
  </si>
  <si>
    <t>https://itunes.apple.com/us/podcast/science-on-the-wild-side-podcast/id268838327</t>
  </si>
  <si>
    <t>http://scienceonthewildsideshow.libsyn.com/</t>
  </si>
  <si>
    <t>https://rickquarlesmusic.com/about-us</t>
  </si>
  <si>
    <t>Science Oxford</t>
  </si>
  <si>
    <t>https://itunes.apple.com/us/podcast/science-oxford-podcasts/id325810683</t>
  </si>
  <si>
    <t>OTHER NOTES</t>
  </si>
  <si>
    <t>Science Questions</t>
  </si>
  <si>
    <t>https://itunes.apple.com/us/podcast/science-questions/id375862051</t>
  </si>
  <si>
    <t>Science Selections</t>
  </si>
  <si>
    <t xml:space="preserve">AIRS-LA              </t>
  </si>
  <si>
    <t>http://www.airsla.org/default.asp</t>
  </si>
  <si>
    <t>https://itunes.apple.com/us/podcast/science-selections/id442226893</t>
  </si>
  <si>
    <t>Science Signalling</t>
  </si>
  <si>
    <t>Science Signaling (AAA)</t>
  </si>
  <si>
    <t>https://itunes.apple.com/us/podcast/science-signaling-podcast/id272714233</t>
  </si>
  <si>
    <t>http://stke.sciencemag.org/about/help/podcasts</t>
  </si>
  <si>
    <t>podcasts archived in a similar manner to papers and can be cited</t>
  </si>
  <si>
    <t>Only 48 episodes previously avaiable. Earlier episodes are "premium content"</t>
  </si>
  <si>
    <t>Science Spinning</t>
  </si>
  <si>
    <t>Dublin City FM</t>
  </si>
  <si>
    <t>https://itunes.apple.com/us/podcast/science-spinning-on-dublin-city-fm/id364287604</t>
  </si>
  <si>
    <t>https://sciencespinning.com/2015/02/16/3038/</t>
  </si>
  <si>
    <t>https://itunes.apple.com/us/podcast/science-story-time/id1022195837</t>
  </si>
  <si>
    <t>https://player.fm/series/science-story-time</t>
  </si>
  <si>
    <t>Science Story Time!</t>
  </si>
  <si>
    <t>Science Underground</t>
  </si>
  <si>
    <t>http://scienceunderground.org/</t>
  </si>
  <si>
    <t>https://itunes.apple.com/us/podcast/science-underground/id992161919</t>
  </si>
  <si>
    <t>http://www.ainissaramirez.com/</t>
  </si>
  <si>
    <t>Science Update Podcast - Daily Edition</t>
  </si>
  <si>
    <t xml:space="preserve">AAAS               </t>
  </si>
  <si>
    <t>http://www.scienceupdate.com/</t>
  </si>
  <si>
    <t>https://itunes.apple.com/us/podcast/science-update-podcast-daily-edition/id215002256</t>
  </si>
  <si>
    <t xml:space="preserve">Only 30 episodes available on iTune. Other episodes not accessable. </t>
  </si>
  <si>
    <t>Science Update Podcast - Weekly Show</t>
  </si>
  <si>
    <t>https://itunes.apple.com/us/podcast/science-update-weekly-show/id102800259</t>
  </si>
  <si>
    <t>https://itunes.apple.com/us/podcast/sciencegasm-radio/id698098155</t>
  </si>
  <si>
    <t>https://www.mixcloud.com/sciencegasmradio/</t>
  </si>
  <si>
    <t>Sciencegasm Radio</t>
  </si>
  <si>
    <t>Scienceish</t>
  </si>
  <si>
    <t>Radio Wolfgang</t>
  </si>
  <si>
    <t>https://www.radiowolfgang.com/s/scienceish/the-matrix</t>
  </si>
  <si>
    <t>https://itunes.apple.com/us/podcast/scienceish/id1064929463</t>
  </si>
  <si>
    <t>https://twitter.com/science_ish/status/738761414681235456?lang=en</t>
  </si>
  <si>
    <t>https://www.amazon.co.uk/Science-ish-Peculiar-Behind-Movies/dp/1786492210</t>
  </si>
  <si>
    <t>Scienceline</t>
  </si>
  <si>
    <t>New York University</t>
  </si>
  <si>
    <t>https://itunes.apple.com/us/podcast/scienceline/id442403741</t>
  </si>
  <si>
    <t>https://twitter.com/scienceline</t>
  </si>
  <si>
    <t>https://www.facebook.com/scienceline/?ref=ts</t>
  </si>
  <si>
    <t>Sciencenter Sagan Planet Walk Podcast</t>
  </si>
  <si>
    <t>walking tour</t>
  </si>
  <si>
    <t>https://itunes.apple.com/us/podcast/sciencenter-sagan-planet-walk-podcast/id156905014</t>
  </si>
  <si>
    <t>https://en.wikipedia.org/wiki/Sagan_Planet_Walk</t>
  </si>
  <si>
    <t>Science Placement</t>
  </si>
  <si>
    <t>https://itunes.apple.com/us/podcast/scienceplacement/id1097582253</t>
  </si>
  <si>
    <t>http://scienceplacement.org/</t>
  </si>
  <si>
    <t>Science Snaps</t>
  </si>
  <si>
    <t>https://itunes.apple.com/us/podcast/sciencesnaps/id217939482</t>
  </si>
  <si>
    <t>Science Xplorer</t>
  </si>
  <si>
    <t>Niels Bohr Institute, University of Copenhagen</t>
  </si>
  <si>
    <t>DENMARK</t>
  </si>
  <si>
    <t>http://www.nbi.ku.dk/english/sciencexplorer/</t>
  </si>
  <si>
    <t>https://itunes.apple.com/us/podcast/sciencexplorer-hd-english/id278194572</t>
  </si>
  <si>
    <t>https://itunes.apple.com/gb/podcast/say-why-to-drugs/id1114492774?mt=2</t>
  </si>
  <si>
    <t>Say Why to Drugs?</t>
  </si>
  <si>
    <t>https://twitter.com/soozaphone?lang=en</t>
  </si>
  <si>
    <t>http://volteface.me/say-why-to-drugs/</t>
  </si>
  <si>
    <t>Scienticast</t>
  </si>
  <si>
    <t>https://soundcloud.com/scienticast</t>
  </si>
  <si>
    <t>https://itunes.apple.com/us/podcast/scienticast/id534689703</t>
  </si>
  <si>
    <t>https://gourenina.podbean.com</t>
  </si>
  <si>
    <t>Scientific Theory</t>
  </si>
  <si>
    <t>La Trobe University</t>
  </si>
  <si>
    <t>https://www.acast.com/scientifictheory/x-beaded-apoptopodia</t>
  </si>
  <si>
    <t>https://itunes.apple.com/us/podcast/scientific-theory/id1039260021</t>
  </si>
  <si>
    <t>Scientifically Speaking</t>
  </si>
  <si>
    <t>Cornell University</t>
  </si>
  <si>
    <t>https://itunes.apple.com/us/podcast/scientifically-speaking/id1082174198</t>
  </si>
  <si>
    <t>https://www.listennotes.com/c/43dfc06a2be847b4ae22f2dd889a9856/scientifically-speaking/</t>
  </si>
  <si>
    <t>Scientist the Human Podcast</t>
  </si>
  <si>
    <t>https://itunes.apple.com/us/podcast/scientist-the-human-podcast/id873901040</t>
  </si>
  <si>
    <t>https://twitter.com/simhawk</t>
  </si>
  <si>
    <t>https://www.facebook.com/sthpod</t>
  </si>
  <si>
    <t>http://sthpod.libsyn.com/</t>
  </si>
  <si>
    <t xml:space="preserve">SciRave </t>
  </si>
  <si>
    <t>http://www.jmtour.com/wp-content/uploads/JamesMTourResumeDec16.pdf</t>
  </si>
  <si>
    <t>https://itunes.apple.com/us/podcast/scirave/id388339759</t>
  </si>
  <si>
    <t>https://player.fm/series/scirave-1533691</t>
  </si>
  <si>
    <t>Sea Grant and Lake Michigan</t>
  </si>
  <si>
    <t>Marine Science</t>
  </si>
  <si>
    <t>http://www.seagrant.wisc.edu/home/Default.aspx?tabid=601&amp;AudioGroupID=47</t>
  </si>
  <si>
    <t>https://itunes.apple.com/us/podcast/sea-grant-and-lake-michigan/id663055015</t>
  </si>
  <si>
    <t>Sea Grant and Lake Superior</t>
  </si>
  <si>
    <t>https://itunes.apple.com/us/podcast/sea-grant-and-lake-superior/id583004729</t>
  </si>
  <si>
    <t>http://www.seagrant.wisc.edu/home/Default.aspx?tabid=601&amp;AudioGroupID=44</t>
  </si>
  <si>
    <t>http://www.seagrant.wisc.edu/home/Default.aspx?tabid=601&amp;AudioGroupID=52</t>
  </si>
  <si>
    <t>Undercurrents – The Hidden Knowledge of Groundwater</t>
  </si>
  <si>
    <t>Aquifers and Watersheds</t>
  </si>
  <si>
    <t>https://itunes.apple.com/us/podcast/aquifers-and-watersheds/id830712181?mt=2</t>
  </si>
  <si>
    <t>http://www.seagrant.wisc.edu/home/Default.aspx?tabid=601&amp;AudioGroupID=49</t>
  </si>
  <si>
    <t>Earthwatch Radio - Toxics</t>
  </si>
  <si>
    <t>http://www.seagrant.wisc.edu/home/Default.aspx?tabid=601&amp;AudioGroupID=26</t>
  </si>
  <si>
    <t>Sturgeon Sounds</t>
  </si>
  <si>
    <t>http://www.seagrant.wisc.edu/home/Default.aspx?tabid=601&amp;AudioGroupID=41</t>
  </si>
  <si>
    <t>People of the Sturgeon</t>
  </si>
  <si>
    <t>http://www.seagrant.wisc.edu/home/Default.aspx?tabid=601&amp;AudioGroupID=43</t>
  </si>
  <si>
    <t>On Fellowships</t>
  </si>
  <si>
    <t>http://www.seagrant.wisc.edu/home/Default.aspx?tabid=601&amp;AudioGroupID=48</t>
  </si>
  <si>
    <t>https://itunes.apple.com/us/podcast/on-fellowships/id762937914?mt=2</t>
  </si>
  <si>
    <t>UW Sea Grant Videos</t>
  </si>
  <si>
    <t>http://www.seagrant.wisc.edu/home/Default.aspx?tabid=601&amp;AudioGroupID=46</t>
  </si>
  <si>
    <t>https://itunes.apple.com/us/podcast/uw-sea-grant-videos/id583422098</t>
  </si>
  <si>
    <t>Aquaculture and You</t>
  </si>
  <si>
    <t>https://itunes.apple.com/us/podcast/aquaculture-and-you/id553637419</t>
  </si>
  <si>
    <t>http://www.seagrant.wisc.edu/home/Default.aspx?tabid=601&amp;AudioGroupID=32</t>
  </si>
  <si>
    <t>http://seagrant.wisc.edu/home/Default.aspx?tabid=600</t>
  </si>
  <si>
    <t>Earthwatch Radio</t>
  </si>
  <si>
    <t>all separate streams combined into one for analysis</t>
  </si>
  <si>
    <t>Sea Level Rise Radio</t>
  </si>
  <si>
    <t>https://itunes.apple.com/us/podcast/sea-level-rise-radio/id906571123</t>
  </si>
  <si>
    <t>http://www.sealevelriseradio.com/</t>
  </si>
  <si>
    <t>Sea Turtle Multimedia Guide</t>
  </si>
  <si>
    <t>http://www.seaturtle.org/bookstore/</t>
  </si>
  <si>
    <t>https://itunes.apple.com/us/podcast/sea-turtle-multimedia-guide/id76810798</t>
  </si>
  <si>
    <t>Self-care with Drs. Sarah</t>
  </si>
  <si>
    <t>http://www.drsarahballard.com/new-index/#podcast</t>
  </si>
  <si>
    <t>https://itunes.apple.com/us/podcast/self-care-with-drs-sarah/id1029803533</t>
  </si>
  <si>
    <t>https://twitter.com/drssarahcare</t>
  </si>
  <si>
    <t>SETI Institute Colloquium Series Videos</t>
  </si>
  <si>
    <t>video podcasts</t>
  </si>
  <si>
    <t>https://itunes.apple.com/us/podcast/seti-institute-colloquium-series-videos/id306085333</t>
  </si>
  <si>
    <t>http://seti-lectures.blogspot.co.uk/</t>
  </si>
  <si>
    <t>SETI Institute</t>
  </si>
  <si>
    <t>Seven Ages of Science</t>
  </si>
  <si>
    <t>http://www.bbc.co.uk/programmes/b0380wf8</t>
  </si>
  <si>
    <t>https://itunes.apple.com/us/podcast/seven-ages-of-science/id684816561</t>
  </si>
  <si>
    <t>Shabam!</t>
  </si>
  <si>
    <t>https://itunes.apple.com/us/podcast/shabam/id1086182629</t>
  </si>
  <si>
    <t>https://www.shabamshow.com/</t>
  </si>
  <si>
    <t>https://twitter.com/shabamshow</t>
  </si>
  <si>
    <t>https://www.facebook.com/shabamshow/</t>
  </si>
  <si>
    <t>Shaky Ground</t>
  </si>
  <si>
    <t xml:space="preserve"> </t>
  </si>
  <si>
    <t xml:space="preserve">KHSU                   </t>
  </si>
  <si>
    <t>https://itunes.apple.com/us/podcast/shaky-ground-from-khsu/id1295163943</t>
  </si>
  <si>
    <t>http://khsu.org/programs/shaky-ground#stream/0</t>
  </si>
  <si>
    <t>http://khsu.org/people/jessica-eden?page=2#stream/0</t>
  </si>
  <si>
    <t>Shark Task Force</t>
  </si>
  <si>
    <t>https://itunes.apple.com/us/podcast/shark-task-force/id276953348</t>
  </si>
  <si>
    <t>http://www.sharktaskforce.com/</t>
  </si>
  <si>
    <t>https://podfanatic.com/podcast/shark-task-force?page=8</t>
  </si>
  <si>
    <t>Sharbait's Chumline</t>
  </si>
  <si>
    <t>https://twitter.com/sharkb8chum</t>
  </si>
  <si>
    <t>https://www.facebook.com/pg/sharkbaitpod/about/</t>
  </si>
  <si>
    <t>https://itunes.apple.com/us/podcast/sharkbaits-chumline/id502105224</t>
  </si>
  <si>
    <t>https://www.blogger.com/profile/17559995912503601882</t>
  </si>
  <si>
    <t>Shirtloads of Science</t>
  </si>
  <si>
    <t>https://itunes.apple.com/us/podcast/shirtloads-of-science/id1167803730</t>
  </si>
  <si>
    <t>http://drkarl.com/podcasts/</t>
  </si>
  <si>
    <t>https://www.facebook.com/drkarl/posts/783879758418933</t>
  </si>
  <si>
    <t>Shutup! It's Science Time</t>
  </si>
  <si>
    <t>https://itunes.apple.com/us/podcast/shutup-its-science-time/id915377339</t>
  </si>
  <si>
    <t>https://www.podomatic.com/podcasts/sciencetime</t>
  </si>
  <si>
    <t>SILLIAC: The Podcast</t>
  </si>
  <si>
    <t>University of Syndney</t>
  </si>
  <si>
    <t>https://itunes.apple.com/us/podcast/silliac-the-podcast/id203147557</t>
  </si>
  <si>
    <t>Sisters of the Blue</t>
  </si>
  <si>
    <t>https://itunes.apple.com/us/podcast/sisters-of-the-blue/id1310355043</t>
  </si>
  <si>
    <t>https://www.sistersoftheblue.com/science-spotlights/</t>
  </si>
  <si>
    <t>SiT'N Listen!</t>
  </si>
  <si>
    <t xml:space="preserve">KCSB                 </t>
  </si>
  <si>
    <t>Science in the News at Harvard University </t>
  </si>
  <si>
    <t>https://itunes.apple.com/us/podcast/sitn-listen/id1038193544</t>
  </si>
  <si>
    <t>http://sitn.hms.harvard.edu/category/podcast/</t>
  </si>
  <si>
    <t>https://twitter.com/SITNBoston</t>
  </si>
  <si>
    <t>Skaana | Orcas and Oceans Podcast</t>
  </si>
  <si>
    <t>https://www.skaana.org/podcasts-1/</t>
  </si>
  <si>
    <t>https://twitter.com/leirenyoung?ref_src=twsrc%5Egoogle%7Ctwcamp%5Eserp%7Ctwgr%5Eauthor</t>
  </si>
  <si>
    <t>https://www.facebook.com/skaanapod/</t>
  </si>
  <si>
    <t>https://itunes.apple.com/us/podcast/skaana-orcas-and-oceans-podcast/id1232220512</t>
  </si>
  <si>
    <t>Skepticality:The Official Podcast of Skeptic Magazine</t>
  </si>
  <si>
    <t>Skeptic Magazine</t>
  </si>
  <si>
    <t>https://www.skepticality.com/about-us/</t>
  </si>
  <si>
    <t>https://itunes.apple.com/us/podcast/skepticality-the-official-podcast-of-skeptic-magazine/id73797923</t>
  </si>
  <si>
    <t>https://twitter.com/skepticality?lang=en</t>
  </si>
  <si>
    <t>https://www.facebook.com/Skepticality/</t>
  </si>
  <si>
    <t>Skeptics in the Pub Podcast - Cambridge</t>
  </si>
  <si>
    <t>Skeptics in the Pub - Cambridge</t>
  </si>
  <si>
    <t>https://itunes.apple.com/us/podcast/skeptics-in-the-pub-podcast-cambridge/id376029852</t>
  </si>
  <si>
    <t>https://twitter.com/sitpcambridge</t>
  </si>
  <si>
    <t>https://www.facebook.com/CambridgeSkeptics/</t>
  </si>
  <si>
    <t>http://cambridge.skepticsinthepub.org/Default.aspx/71/Cambridge-Skeptics-Podcast-Archive</t>
  </si>
  <si>
    <t>Skeptics Night In</t>
  </si>
  <si>
    <t>https://itunes.apple.com/us/podcast/skeptics-night-in/id1010373437</t>
  </si>
  <si>
    <t>http://www.skepticsnightin.com/about-me</t>
  </si>
  <si>
    <t>https://www.facebook.com/skepticsnightin</t>
  </si>
  <si>
    <t>https://twitter.com/Skeptics_NI</t>
  </si>
  <si>
    <t>Skeptics in the Pub, Oxford</t>
  </si>
  <si>
    <t>https://itunes.apple.com/us/podcast/skeptics-in-the-pub-oxford/id615562987</t>
  </si>
  <si>
    <t>https://www.podparadise.com/Podcast/615562987</t>
  </si>
  <si>
    <t>http://oxford.skepticsinthepub.org/</t>
  </si>
  <si>
    <t>https://www.facebook.com/Skeptics-in-the-Pub-Oxford-167308050400/</t>
  </si>
  <si>
    <t>https://twitter.com/oxfordsitp</t>
  </si>
  <si>
    <t>Skeptoid</t>
  </si>
  <si>
    <t>https://twitter.com/skeptoid</t>
  </si>
  <si>
    <t>https://www.facebook.com/skeptoidpodcast</t>
  </si>
  <si>
    <t>https://skeptoid.com/important</t>
  </si>
  <si>
    <t>https://itunes.apple.com/us/podcast/skeptoid/id203844864</t>
  </si>
  <si>
    <t>Sky Tour Podcasts</t>
  </si>
  <si>
    <t>Sky and Telescope Magazine</t>
  </si>
  <si>
    <t>http://www.skyandtelescope.com/observing/astronomy-podcasts/</t>
  </si>
  <si>
    <t>https://itunes.apple.com/us/podcast/sky-tour-podcasts/id955147516</t>
  </si>
  <si>
    <t>Skytalk</t>
  </si>
  <si>
    <t>https://itunes.apple.com/us/podcast/skytalk/id325073798</t>
  </si>
  <si>
    <t>https://www.npr.org/podcasts/381443694/skytalk</t>
  </si>
  <si>
    <t>Skywatch</t>
  </si>
  <si>
    <t>https://itunes.apple.com/us/podcast/skywatch-mp3/id81330475</t>
  </si>
  <si>
    <t>http://hubblesite.org/explore_astronomy/skywatch</t>
  </si>
  <si>
    <t>Sleek Geeks</t>
  </si>
  <si>
    <t>https://itunes.apple.com/us/podcast/sleek-geeks/id893405381</t>
  </si>
  <si>
    <t>https://twitter.com/sleekgeeks?lang=en</t>
  </si>
  <si>
    <t>Small Talk</t>
  </si>
  <si>
    <t>https://itunes.apple.com/us/podcast/smalltalk/id203963738</t>
  </si>
  <si>
    <t>http://blog.sciencegeekgirl.com/about-2/</t>
  </si>
  <si>
    <t>Smart Girls in STEM</t>
  </si>
  <si>
    <t>https://www.stitcher.com/podcast/smart-girls-in-stem</t>
  </si>
  <si>
    <t>https://itunes.apple.com/us/podcast/smart-girls-in-stem/id1071689837</t>
  </si>
  <si>
    <t>Solid State One</t>
  </si>
  <si>
    <t>University of Nottingham</t>
  </si>
  <si>
    <t>https://itunes.apple.com/us/podcast/solid-state-one/id301446629</t>
  </si>
  <si>
    <t>Sounds of eRA</t>
  </si>
  <si>
    <t>InfoEd International</t>
  </si>
  <si>
    <t>http://infoedglobal.com/</t>
  </si>
  <si>
    <t>https://itunes.apple.com/us/podcast/sounds-of-era/id631289889</t>
  </si>
  <si>
    <t>http://researchadministrationdigest.com/wp-content/uploads/2013/07/IEG_Why_SRA_podcast.pdf?x91749</t>
  </si>
  <si>
    <t>Sounds of the SEA</t>
  </si>
  <si>
    <t>HHMI Science Education Alliance-Phage Hunters Advancing Genomics and Evolutionary Science </t>
  </si>
  <si>
    <t>https://itunes.apple.com/us/podcast/sounds-of-the-sea/id892189864</t>
  </si>
  <si>
    <t>https://seaphages.org/sots/</t>
  </si>
  <si>
    <t>https://www.hhmi.org/developing-scientists/science-education-alliance</t>
  </si>
  <si>
    <t>Sounds Physiological</t>
  </si>
  <si>
    <t>The Journal of General Physiology</t>
  </si>
  <si>
    <t>https://jgp-soundsphys.rupress.org/</t>
  </si>
  <si>
    <t>https://itunes.apple.com/us/podcast/sounds-physiological/id914085601</t>
  </si>
  <si>
    <t>Southern Appalachian Creature Feature</t>
  </si>
  <si>
    <t>U.S. Fish &amp; Wildlife Service</t>
  </si>
  <si>
    <t>https://itunes.apple.com/us/podcast/southern-appalachian-creature-feature/id292348919</t>
  </si>
  <si>
    <t>https://www.fws.gov/asheville/htmls/podcast_transcripts/SouthernAppalachianpoaching.html</t>
  </si>
  <si>
    <t>Soybean Pest Podcast</t>
  </si>
  <si>
    <t>Soybean Research University, Iowa State University</t>
  </si>
  <si>
    <t>https://www.ent.iastate.edu/soybeanresearch/podcasts/soybean-pest-podcast</t>
  </si>
  <si>
    <t>https://itunes.apple.com/us/podcast/soybean-pest-podcast/id1235599032</t>
  </si>
  <si>
    <t>https://twitter.com/iowasoybeans?lang=en</t>
  </si>
  <si>
    <t>Space Boffins Podcast</t>
  </si>
  <si>
    <t>https://www.boffinmedia.co.uk/space-boffins</t>
  </si>
  <si>
    <t>https://www.thenakedscientists.com/podcasts/astronomy-podcasts/space-boffins</t>
  </si>
  <si>
    <t>https://itunes.apple.com/us/podcast/space-boffins-podcast-from-the-naked-scientists/id603046539</t>
  </si>
  <si>
    <t>https://www.facebook.com/spaceboffins/?fref=ts</t>
  </si>
  <si>
    <t>https://twitter.com/Spaceboffins</t>
  </si>
  <si>
    <t>Space Nuts</t>
  </si>
  <si>
    <t>BITEZ.COM</t>
  </si>
  <si>
    <t>https://itunes.apple.com/us/podcast/space-nuts/id1080090608</t>
  </si>
  <si>
    <t>http://www.bitesz.com/spacenuts.html</t>
  </si>
  <si>
    <t>https://itunes.apple.com/gb/podcast/spacetime-with-stuart-gary-2018/id1080935752?mt=2</t>
  </si>
  <si>
    <t>SpaceTime with Stuart Gary</t>
  </si>
  <si>
    <t>http://www.bitesz.com/spacetimeshownotes</t>
  </si>
  <si>
    <t>Space Outreach</t>
  </si>
  <si>
    <t xml:space="preserve">video podcasts                  </t>
  </si>
  <si>
    <t>https://itunes.apple.com/us/podcast/space-outreach/id334221804</t>
  </si>
  <si>
    <t>Space Radio</t>
  </si>
  <si>
    <t>WCBE 90.5 FM</t>
  </si>
  <si>
    <t>http://www.pmsutter.com/shows/spaceradio/</t>
  </si>
  <si>
    <t>https://twitter.com/PaulMattSutter</t>
  </si>
  <si>
    <t>https://www.facebook.com/paulmattsutter/</t>
  </si>
  <si>
    <t>https://itunes.apple.com/us/podcast/space-radio/id1288061050</t>
  </si>
  <si>
    <t>Space Talk</t>
  </si>
  <si>
    <t>https://itunes.apple.com/us/podcast/space-talk/id545365634</t>
  </si>
  <si>
    <t>https://podfanatic.com/podcast/space-talk</t>
  </si>
  <si>
    <t>Space to Ground Video Podcasts</t>
  </si>
  <si>
    <t>https://itunes.apple.com/us/podcast/space-to-ground-video-podcasts/id834395496</t>
  </si>
  <si>
    <t>Space Weather FX</t>
  </si>
  <si>
    <t>MIT Haystack Observatory</t>
  </si>
  <si>
    <t>https://itunes.apple.com/us/podcast/space-weather-fx/id300590923</t>
  </si>
  <si>
    <t>https://www.haystack.mit.edu/swfx/</t>
  </si>
  <si>
    <t>Spacegeek Astronomy Videos with Doctor P</t>
  </si>
  <si>
    <t>https://itunes.apple.com/us/podcast/spacegeek-astronomy-videos-with-doctor-p/id202256394</t>
  </si>
  <si>
    <t>http://spacegeek.org/about2.htm</t>
  </si>
  <si>
    <t>Spacepod</t>
  </si>
  <si>
    <t>https://itunes.apple.com/us/podcast/spacepod/id1025470195</t>
  </si>
  <si>
    <t>https://www.listentospacepod.com/</t>
  </si>
  <si>
    <t>Spark Science</t>
  </si>
  <si>
    <t>https://twitter.com/sparksciencenow</t>
  </si>
  <si>
    <t>https://www.facebook.com/sparksciencenow/</t>
  </si>
  <si>
    <t>https://itunes.apple.com/us/podcast/spark-science/id1040232230</t>
  </si>
  <si>
    <t>https://sparkscience.podbean.com/</t>
  </si>
  <si>
    <t>http://www.kmre.org/about-kmre/</t>
  </si>
  <si>
    <t>Spark Radio 102.3 FM KMRE</t>
  </si>
  <si>
    <t>Spark Dialog</t>
  </si>
  <si>
    <t>https://itunes.apple.com/us/podcast/sparkdialog/id1094395286</t>
  </si>
  <si>
    <t>https://twitter.com/SparkDialog?ref_src=twsrc%5Etfw&amp;ref_url=http%3A%2F%2Fsparkdialog.com%2F</t>
  </si>
  <si>
    <t>http://sparkdialog.com/podcasts/</t>
  </si>
  <si>
    <t>https://www.researchgate.net/profile/Elizabeth_Fernandez2</t>
  </si>
  <si>
    <t>Speaking of Chemistry</t>
  </si>
  <si>
    <t>Chemical and Engineering News</t>
  </si>
  <si>
    <t>https://itunes.apple.com/us/podcast/speaking-of-chemistry/id864177256</t>
  </si>
  <si>
    <t>Chem Pod</t>
  </si>
  <si>
    <t>http://www.nature.com/chemistry/podcast.html</t>
  </si>
  <si>
    <t>Species</t>
  </si>
  <si>
    <t>general public</t>
  </si>
  <si>
    <t>https://twitter.com/speciespodcast</t>
  </si>
  <si>
    <t>https://itunes.apple.com/us/podcast/species/id1334821500?mt=2</t>
  </si>
  <si>
    <t>SPEXcast</t>
  </si>
  <si>
    <t>https://itunes.apple.com/us/podcast/spexcast/id1089397071</t>
  </si>
  <si>
    <t>https://wiki.rit.edu/display/SPEX/SPEXcast</t>
  </si>
  <si>
    <t>Spit and Twitches: The Animal Cognition Podcast</t>
  </si>
  <si>
    <t>https://itunes.apple.com/us/podcast/spit-and-twitches-the-animal-cognition-podcast/id1015557071</t>
  </si>
  <si>
    <t>http://www.spitandtwitches.com/</t>
  </si>
  <si>
    <t>Stanford SciCast</t>
  </si>
  <si>
    <t>https://itunes.apple.com/us/podcast/stanford-scicast/id1014730113</t>
  </si>
  <si>
    <t>https://stanfordscicast.wordpress.com/</t>
  </si>
  <si>
    <t>Star Hopping</t>
  </si>
  <si>
    <t>Kissimmee Park Observatory</t>
  </si>
  <si>
    <t>https://itunes.apple.com/us/podcast/star-hopping/id1071703665#</t>
  </si>
  <si>
    <t>http://starhopping.org/star-hopping-podcast/episodes-21-30/</t>
  </si>
  <si>
    <t>https://www.facebook.com/kpobservatory</t>
  </si>
  <si>
    <t>https://twitter.com/StarHoppingMan</t>
  </si>
  <si>
    <t>Star*Quest Radio</t>
  </si>
  <si>
    <t>Fort Wayne Astronomical Society</t>
  </si>
  <si>
    <t>https://www.spaceowlproductions.com/starquest-radio/</t>
  </si>
  <si>
    <t>https://itunes.apple.com/us/podcast/star-quest-radio/id1283616486</t>
  </si>
  <si>
    <t>Starts with a bang</t>
  </si>
  <si>
    <t>Medium</t>
  </si>
  <si>
    <t>https://twitter.com/StartsWithABang?ref_src=twsrc%5Egoogle%7Ctwcamp%5Eserp%7Ctwgr%5Eauthor</t>
  </si>
  <si>
    <t>https://medium.com/starts-with-a-bang/new-starts-with-a-bang-podcast-is-live-864bab3b0e07</t>
  </si>
  <si>
    <t>https://itunes.apple.com/us/podcast/starts-with-a-bang-podcast/id1060793468</t>
  </si>
  <si>
    <t>Steaming Piles of Science</t>
  </si>
  <si>
    <t>https://steamingpilesofscience.com/</t>
  </si>
  <si>
    <t>https://www.facebook.com/SteamingScience/</t>
  </si>
  <si>
    <t>https://itunes.apple.com/us/podcast/steaming-piles-of-science/id1279127114</t>
  </si>
  <si>
    <t>Stein Monogastric Nutrition Lab Podcast</t>
  </si>
  <si>
    <t>Stein Monogastric Nutrition Lab, University of Illinois</t>
  </si>
  <si>
    <t>https://itunes.apple.com/us/podcast/stein-monogastric-nutrition-lab-podcast/id460265521</t>
  </si>
  <si>
    <t>http://nutrition.ansci.illinois.edu/podcasts</t>
  </si>
  <si>
    <t>hstein@illinois.edu</t>
  </si>
  <si>
    <t>STEM-Talk</t>
  </si>
  <si>
    <t>Institute for Human &amp; Machine Cognition</t>
  </si>
  <si>
    <t>https://www.ihmc.us/stemtalks/</t>
  </si>
  <si>
    <t>https://www.ihmc.us/about-stem-talk/</t>
  </si>
  <si>
    <t>https://itunes.apple.com/us/podcast/stem-talk/id1091402153</t>
  </si>
  <si>
    <t>STEMfromGirls</t>
  </si>
  <si>
    <t>Girl Scouts of New Mexico Trails</t>
  </si>
  <si>
    <t>https://itunes.apple.com/us/podcast/stemfromgirls/id1141481099</t>
  </si>
  <si>
    <t>http://www.stemfromgirls.org/podcast/</t>
  </si>
  <si>
    <t>Stereotypical Chemistry</t>
  </si>
  <si>
    <t>https://twitter.com/StereotopicChem</t>
  </si>
  <si>
    <t>https://www.facebook.com/stereotopicalchemistry</t>
  </si>
  <si>
    <t>https://itunes.apple.com/us/podcast/stereotopical-chemistry/id990862176</t>
  </si>
  <si>
    <t>Strange Animals Podcast</t>
  </si>
  <si>
    <t>https://itunes.apple.com/us/podcast/strange-animals-podcast/id1204492895</t>
  </si>
  <si>
    <t>https://twitter.com/kc_shaw</t>
  </si>
  <si>
    <t>http://strangeanimalspodcast.com/</t>
  </si>
  <si>
    <t>Strange Attractor</t>
  </si>
  <si>
    <t>https://twitter.com/strangepeas</t>
  </si>
  <si>
    <t>https://www.facebook.com/StrangeAttractorPodcast/</t>
  </si>
  <si>
    <t>http://podcast.strangeattractor.fm/</t>
  </si>
  <si>
    <t>https://itunes.apple.com/us/podcast/strange-attractor/id1099562790</t>
  </si>
  <si>
    <t>SubSurface: Resisting Montana's Underwater Invaders</t>
  </si>
  <si>
    <t>Montana Public Radio/NPR (National Public Radio)</t>
  </si>
  <si>
    <t>https://twitter.com/nickyodoesradio?lang=en</t>
  </si>
  <si>
    <t>https://www.npr.org/podcasts/568675462/sub-surface-resisting-montana-s-underwater-invaders</t>
  </si>
  <si>
    <t>Surely You're Joking</t>
  </si>
  <si>
    <t>https://itunes.apple.com/us/podcast/surely-youre-joking/id1039559648</t>
  </si>
  <si>
    <t>https://soundcloud.com/surely-youre-joking</t>
  </si>
  <si>
    <t>http://www.podcasts.com/surely-youre-joking-22</t>
  </si>
  <si>
    <t>R.Science podcast</t>
  </si>
  <si>
    <t>Royal Society</t>
  </si>
  <si>
    <t>https://itunes.apple.com/us/podcast/r-science-podcast-royal-society/id321374186</t>
  </si>
  <si>
    <t>https://blogs.royalsociety.org/rscience/page/3/</t>
  </si>
  <si>
    <t>Radio Astronomy</t>
  </si>
  <si>
    <t>BBC Sky at Night Magazine</t>
  </si>
  <si>
    <t>https://itunes.apple.com/us/podcast/radio-astronomy/id683231712</t>
  </si>
  <si>
    <t>http://www.skyatnightmagazine.com/podcasts</t>
  </si>
  <si>
    <t>Radio Nuclear</t>
  </si>
  <si>
    <t>https://itunes.apple.com/us/podcast/radionuclear/id1277849700</t>
  </si>
  <si>
    <t>https://www.radionuclear.org/who-we-are/</t>
  </si>
  <si>
    <t>https://twitter.com/RadioNuclear</t>
  </si>
  <si>
    <t>RARE PERSPECTIVES: The AI and Machine Learning Podcast</t>
  </si>
  <si>
    <t>Rare Technologies</t>
  </si>
  <si>
    <t>https://twitter.com/@radimrehurek</t>
  </si>
  <si>
    <t>https://itunes.apple.com/us/podcast/rare-perspectives-the-ai-and-machine-learning-podcast/id1216162167</t>
  </si>
  <si>
    <t>https://rare-technologies.com/contact/</t>
  </si>
  <si>
    <t>Rationally Speaking</t>
  </si>
  <si>
    <t>New York Skeptics</t>
  </si>
  <si>
    <t>http://rationallyspeakingpodcast.org/about/#massimo</t>
  </si>
  <si>
    <t>https://twitter.com/rspodcast</t>
  </si>
  <si>
    <t>https://www.facebook.com/rationallyspeaking</t>
  </si>
  <si>
    <t>https://itunes.apple.com/us/podcast/rationally-speaking/id351953012</t>
  </si>
  <si>
    <t>Reactions</t>
  </si>
  <si>
    <t>https://itunes.apple.com/us/podcast/reactions/id266670954</t>
  </si>
  <si>
    <t>https://www.acs.org/content/acs/en/pressroom/reactions.html</t>
  </si>
  <si>
    <t>American Chemical Society/PBS Digital studios</t>
  </si>
  <si>
    <t> Read Science!</t>
  </si>
  <si>
    <t>https://twitter.com/sciencegoddess?ref_src=twsrc%5Egoogle%7Ctwcamp%5Eserp%7Ctwgr%5Eauthor</t>
  </si>
  <si>
    <t>http://scienticity.net/rs/</t>
  </si>
  <si>
    <t>https://itunes.apple.com/us/podcast/read-science/id775249058</t>
  </si>
  <si>
    <t>https://www.linkedin.com/in/jeff-shaumeyer-0522714/</t>
  </si>
  <si>
    <t>Recent Paper Decent Puzzle</t>
  </si>
  <si>
    <t>https://itunes.apple.com/us/podcast/recent-paper-decent-puzzle/id1095842472</t>
  </si>
  <si>
    <t>inactive</t>
  </si>
  <si>
    <t>https://www.facebook.com/RecentPaper/</t>
  </si>
  <si>
    <t>https://twitter.com/riskindan</t>
  </si>
  <si>
    <t>Recovering Academic</t>
  </si>
  <si>
    <t>https://twitter.com/recoveringacad?lang=en</t>
  </si>
  <si>
    <t>https://www.facebook.com/recoveringacademicpodcast/</t>
  </si>
  <si>
    <t>https://recoveringacademic.net/</t>
  </si>
  <si>
    <t>https://itunes.apple.com/us/podcast/recovering-academic/id1146802786</t>
  </si>
  <si>
    <t>Recycled Electrons</t>
  </si>
  <si>
    <t>http://recycledelec.com/archive</t>
  </si>
  <si>
    <t>https://itunes.apple.com/us/podcast/recycled-electrons/id467174937</t>
  </si>
  <si>
    <t>https://twitter.com/recycledelec</t>
  </si>
  <si>
    <t>Red Planet Radio</t>
  </si>
  <si>
    <t>Mars Society</t>
  </si>
  <si>
    <t>http://radio.marssociety.org/</t>
  </si>
  <si>
    <t>https://itunes.apple.com/us/podcast/red-planet-radio/id1153447975</t>
  </si>
  <si>
    <t>https://en.wikipedia.org/wiki/Mars_Society</t>
  </si>
  <si>
    <t>Reframed Origins </t>
  </si>
  <si>
    <t>https://itunes.apple.com/us/podcast/reframed-origins-season-1/id964666622</t>
  </si>
  <si>
    <t>https://cennathis.com/about/</t>
  </si>
  <si>
    <t>https://www.spreaker.com/show/reframed-origins-our-evolution-refined</t>
  </si>
  <si>
    <t>https://twitter.com/Cennathis</t>
  </si>
  <si>
    <t>Regret Labs Podcast</t>
  </si>
  <si>
    <t>https://www.facebook.com/regretlabspodcast</t>
  </si>
  <si>
    <t>https://twitter.com/@regretlabs</t>
  </si>
  <si>
    <t>https://www.stitcher.com/podcast/the-mustache-rangers/regret-labs</t>
  </si>
  <si>
    <t>https://itunes.apple.com/us/podcast/regret-labs-podcast-science-comedy-humility/id874174278</t>
  </si>
  <si>
    <t>Relatively Certain</t>
  </si>
  <si>
    <t>Joint Quantum Institute, Univeristy of Maryland</t>
  </si>
  <si>
    <t>http://jqi.umd.edu/news/podcasts</t>
  </si>
  <si>
    <t>https://itunes.apple.com/us/podcast/relatively-certain/id611418918</t>
  </si>
  <si>
    <t>Relatively Prime: Stories from the Mathematical Domain</t>
  </si>
  <si>
    <t>https://itunes.apple.com/us/podcast/relatively-prime-stories-from-the-mathematical-domain/id560923828</t>
  </si>
  <si>
    <t>https://relprime.com/about/</t>
  </si>
  <si>
    <t>https://www.facebook.com/relprime</t>
  </si>
  <si>
    <t>https://twitter.com/samuel_hansen</t>
  </si>
  <si>
    <t>http://www.samuelhansen.com/</t>
  </si>
  <si>
    <t>Reversing Climate Change</t>
  </si>
  <si>
    <t>https://itunes.apple.com/us/podcast/reversing-climate-change/id1321759767</t>
  </si>
  <si>
    <t>https://nori.eco/podcast</t>
  </si>
  <si>
    <t>Right Ascention</t>
  </si>
  <si>
    <t xml:space="preserve">NORI                         </t>
  </si>
  <si>
    <t>https://itunes.apple.com/us/podcast/right-ascension/id301418617</t>
  </si>
  <si>
    <t>Riken Podcast</t>
  </si>
  <si>
    <t>RIKEN/Nature Publishing Group</t>
  </si>
  <si>
    <t>https://itunes.apple.com/us/podcast/riken-podcast/id284281035</t>
  </si>
  <si>
    <t>https://www.nature.com/rikenpodcast/index.html</t>
  </si>
  <si>
    <t>RMSC - Astropods</t>
  </si>
  <si>
    <t>Roper Mountain Science Centre</t>
  </si>
  <si>
    <t>https://itunes.apple.com/us/podcast/rmsc-astropods/id277352129</t>
  </si>
  <si>
    <t>http://ropermountain.blogspot.co.uk/</t>
  </si>
  <si>
    <t>https://itunes.apple.com/us/podcast/rna-structure-and-function-2016/id1103126958</t>
  </si>
  <si>
    <t>https://www.icgeb.org/home-nd.html</t>
  </si>
  <si>
    <t>RNA Structure and Function 2016</t>
  </si>
  <si>
    <t>RNZ: Our Changing World</t>
  </si>
  <si>
    <t>Radio New Zealand</t>
  </si>
  <si>
    <t>https://twitter.com/rnzscience?lang=en</t>
  </si>
  <si>
    <t>https://www.radionz.co.nz/national/programmes/ourchangingworld</t>
  </si>
  <si>
    <t>https://itunes.apple.com/us/podcast/rnz-our-changing-world/id208013620</t>
  </si>
  <si>
    <t>Royal Meteorological Society Podcast</t>
  </si>
  <si>
    <t>Royal Meteorological Society</t>
  </si>
  <si>
    <t>https://itunes.apple.com/us/podcast/royal-meteorological-society-podcast/id1293663916</t>
  </si>
  <si>
    <t>https://www.rmets.org/new-society-podcast</t>
  </si>
  <si>
    <t>Royal Society Publishing</t>
  </si>
  <si>
    <t>https://itunes.apple.com/us/podcast/royal-society-publishing/id337491282</t>
  </si>
  <si>
    <t>RTÉ - Icons of Irish Science</t>
  </si>
  <si>
    <t>RTÉ - Ireland</t>
  </si>
  <si>
    <t>https://itunes.apple.com/us/podcast/rt%C3%A9-icons-of-irish-science/id94611855</t>
  </si>
  <si>
    <t>http://en-gb.radioline.co/podcast-rte-icons-of-irish-science</t>
  </si>
  <si>
    <t>RTÉ - Into The Deep</t>
  </si>
  <si>
    <t>https://itunes.apple.com/us/podcast/rt%C3%A9-into-the-deep/id167320951</t>
  </si>
  <si>
    <t>http://www.rte.ie/radio1/podcast/podcast_intothedeep.xml</t>
  </si>
  <si>
    <t>RTÉ - Mooney Goes Wild</t>
  </si>
  <si>
    <t>https://itunes.apple.com/us/podcast/rt%C3%A9-mooney-goes-wild/id204724562</t>
  </si>
  <si>
    <t>http://www.rte.ie/radio1/mooney/podcasts/</t>
  </si>
  <si>
    <t>https://itunes.apple.com/us/podcast/major-revisions/id1167551526?mt=2</t>
  </si>
  <si>
    <t>https://itunes.apple.com/us/podcast/tuff-talk/id1290627149?mt=2</t>
  </si>
  <si>
    <t>Video podcasts. Episodes &lt; #17 not avaiable</t>
  </si>
  <si>
    <t>RTÉ - Nature on One</t>
  </si>
  <si>
    <t>https://itunes.apple.com/us/podcast/rt%C3%A9-nature-on-one/id648282252</t>
  </si>
  <si>
    <t>http://www.rte.ie/radio1/nature-on-one/generic/2015/0922/729594-2013-series/</t>
  </si>
  <si>
    <t>RTÉ - What's It All About</t>
  </si>
  <si>
    <t>https://itunes.apple.com/us/podcast/rt%C3%A9-whats-it-all-about/id849142697</t>
  </si>
  <si>
    <t>http://www.rte.ie/radio1/whats-it-all-about/#101533466</t>
  </si>
  <si>
    <t>Ryan Institute (NUI Galway)</t>
  </si>
  <si>
    <t>https://itunes.apple.com/us/podcast/ryan-institute-nui-galway/id949655061</t>
  </si>
  <si>
    <t>http://ryaninstitute.podomatic.com/</t>
  </si>
  <si>
    <t>Quanta Science Podcast</t>
  </si>
  <si>
    <t>Qunta Magazine</t>
  </si>
  <si>
    <t>https://www.quantamagazine.org/about/</t>
  </si>
  <si>
    <t>https://www.quantamagazine.org/tag/podcast/</t>
  </si>
  <si>
    <t>https://itunes.apple.com/us/podcast/quanta-science-podcast/id1021340531</t>
  </si>
  <si>
    <t>Quarks &amp; Recreation</t>
  </si>
  <si>
    <t>https://itunes.apple.com/us/podcast/quarks-recreation/id879922595</t>
  </si>
  <si>
    <t>http://quarksandrec.podomatic.com/</t>
  </si>
  <si>
    <t>https://twitter.com/quarksandrec</t>
  </si>
  <si>
    <t>https://www.facebook.com/pg/quarksandrec/about/?ref=page_internal</t>
  </si>
  <si>
    <t>http://www.quarksandrec.com/talk-to-us.html</t>
  </si>
  <si>
    <t>Question of the Week - From the Naked Scientists</t>
  </si>
  <si>
    <t>https://www.thenakedscientists.com/articles/questions/question-week</t>
  </si>
  <si>
    <t>https://itunes.apple.com/us/podcast/question-of-the-week-from-the-naked-scientists/id298442629</t>
  </si>
  <si>
    <t>Quick Fire Science - From the Naked Scientists</t>
  </si>
  <si>
    <t>https://www.thenakedscientists.com/podcasts/quick-fire-science/smallpox</t>
  </si>
  <si>
    <t>https://itunes.apple.com/us/podcast/quick-fire-science-from-the-naked-scientists/id673181619</t>
  </si>
  <si>
    <t>Palaeo After Dark</t>
  </si>
  <si>
    <t>https://itunes.apple.com/us/podcast/palaeo-after-dark/id618344550</t>
  </si>
  <si>
    <t>https://www.palaeoafterdark.com/episodes/?offset=1430411360701</t>
  </si>
  <si>
    <t>https://twitter.com/palaeoafterdark?lang=en</t>
  </si>
  <si>
    <t>palaeoafterdark</t>
  </si>
  <si>
    <t>Parsing Science</t>
  </si>
  <si>
    <t>https://itunes.apple.com/us/podcast/parsing-science-unpublished-stories-behind-worlds-most/id1244626670</t>
  </si>
  <si>
    <t>https://twitter.com/parsingscience</t>
  </si>
  <si>
    <t>https://www.parsingscience.org/about/</t>
  </si>
  <si>
    <t>Past Time</t>
  </si>
  <si>
    <t>https://itunes.apple.com/us/podcast/past-time/id653761190</t>
  </si>
  <si>
    <t>http://www.pasttime.org/the-hosts/</t>
  </si>
  <si>
    <t>https://www.facebook.com/pasttimepaleo/</t>
  </si>
  <si>
    <t>https://twitter.com/pasttimepaleo?lang=en</t>
  </si>
  <si>
    <t>PB With J's</t>
  </si>
  <si>
    <t>https://www.kickstarter.com/projects/880712721/pb-with-js</t>
  </si>
  <si>
    <t>https://itunes.apple.com/us/podcast/pb-with-js/id1249920221</t>
  </si>
  <si>
    <t>https://www.pbwithjs.com/about/</t>
  </si>
  <si>
    <t>https://twitter.com/PBWithJs</t>
  </si>
  <si>
    <t>pbwithjs@gmail.com</t>
  </si>
  <si>
    <t>https://www.facebook.com/pbwithjs/?fref=ts</t>
  </si>
  <si>
    <t>PCSI Points</t>
  </si>
  <si>
    <t>U.S. Centers for Disease Control and Prevention (CDC)</t>
  </si>
  <si>
    <t>https://itunes.apple.com/us/podcast/pcsi-points/id428938028</t>
  </si>
  <si>
    <t>https://www2c.cdc.gov/podcasts/browse.asp?topic=Hepatitis</t>
  </si>
  <si>
    <t>Pelecanus Radio</t>
  </si>
  <si>
    <t>https://itunes.apple.com/us/podcast/pelecanus-radio/id1030984262</t>
  </si>
  <si>
    <t>http://www.pelecanus.org/</t>
  </si>
  <si>
    <t>Perpetual Notion Machine</t>
  </si>
  <si>
    <t>WORT 89.9</t>
  </si>
  <si>
    <t>https://www.facebook.com/PerpetualNotionMachine/</t>
  </si>
  <si>
    <t>https://itunes.apple.com/us/podcast/perpetual-notion-machine/id1046404230</t>
  </si>
  <si>
    <t>https://www.wortfm.org/news-talk/news/ioby/perpetual-notion/</t>
  </si>
  <si>
    <t>Perspectives on Ocean Science</t>
  </si>
  <si>
    <t>https://itunes.apple.com/us/podcast/perspectives-on-ocean-science-audio/id382088096</t>
  </si>
  <si>
    <t>Scripps Institution of Oceanography/Univeristy of Calafornia</t>
  </si>
  <si>
    <t>https://www.ucsd.tv/oceanscience/</t>
  </si>
  <si>
    <t>video podcasts. Long running video series.</t>
  </si>
  <si>
    <t>PharmaTalkRadio</t>
  </si>
  <si>
    <t>The Conference Forum</t>
  </si>
  <si>
    <t>https://itunes.apple.com/us/podcast/pharmatalkradio/id691284606</t>
  </si>
  <si>
    <t>http://theconferenceforum.org/pharma-talk-radio/</t>
  </si>
  <si>
    <t>PhDTv</t>
  </si>
  <si>
    <t>https://itunes.apple.com/us/podcast/phdtv/id571352113</t>
  </si>
  <si>
    <t>PHSC 113: Introduction to Physical Science</t>
  </si>
  <si>
    <t>Harrisburg Area Community College</t>
  </si>
  <si>
    <t>https://itunes.apple.com/us/podcast/phsc-113-introduction-to-physical-science/id1065844647</t>
  </si>
  <si>
    <t>Physics</t>
  </si>
  <si>
    <t>https://itunes.apple.com/us/podcast/physics-audio/id382084221</t>
  </si>
  <si>
    <t>https://www.uctv.tv/search-moreresults.aspx?catSubID=40&amp;podcasts=yes</t>
  </si>
  <si>
    <t>Physics 208</t>
  </si>
  <si>
    <t>San Jose State University</t>
  </si>
  <si>
    <t>http://www.sjsu.edu/people/peter.beyersdorf/</t>
  </si>
  <si>
    <t>https://itunes.apple.com/us/podcast/physics-208/id262283564</t>
  </si>
  <si>
    <t>Physics 50 example problems</t>
  </si>
  <si>
    <t>https://itunes.apple.com/us/podcast/physics-50-example-problems/id175472075</t>
  </si>
  <si>
    <t>Physics Fundamentalized</t>
  </si>
  <si>
    <t>http://www.physicsfundamentalized.com/index.php</t>
  </si>
  <si>
    <t>http://drexel.edu/coas/faculty-research/faculty-directory/Scheidly%20Eric/</t>
  </si>
  <si>
    <t>https://itunes.apple.com/us/podcast/physics-fundamentalized/id287926965</t>
  </si>
  <si>
    <t>PhysicsFM</t>
  </si>
  <si>
    <t>https://itunes.apple.com/us/podcast/physicsfm/id949537002</t>
  </si>
  <si>
    <t>http://physicsfrontiers-rantschler.podomatic.com/</t>
  </si>
  <si>
    <t>Planetary Radio: Space Exploration, Astronomy and Science</t>
  </si>
  <si>
    <t>Planetary society</t>
  </si>
  <si>
    <t>http://www.planetary.org/multimedia/planetary-radio/show/index.jsp?page=40</t>
  </si>
  <si>
    <t>http://www.planetary.org/about/staff/mat-kaplan.html</t>
  </si>
  <si>
    <t>https://itunes.apple.com/us/podcast/planetary-radio-space-exploration-astronomy-and-science/id91689834</t>
  </si>
  <si>
    <t>The Planet Detective</t>
  </si>
  <si>
    <t xml:space="preserve">Montana Public Radio/University of Montana </t>
  </si>
  <si>
    <t>https://itunes.apple.com/us/podcast/plant-detective-the/id1144749406</t>
  </si>
  <si>
    <t>https://www.facebook.com/plantdetectiveflora</t>
  </si>
  <si>
    <t>https://twitter.com/PlantDetective</t>
  </si>
  <si>
    <t>http://www.floradelaterre.com/radio-showpodcasts/the-plant-detective.html</t>
  </si>
  <si>
    <t>The Geology Flannelcast</t>
  </si>
  <si>
    <t>https://itunes.apple.com/us/podcast/podcast-episodes-the-geology-flannelcast/id802103884</t>
  </si>
  <si>
    <t>https://twitter.com/geoflannelcast</t>
  </si>
  <si>
    <t>https://scholar.google.com/citations?user=t2YTl7cAAAAJ&amp;hl=en</t>
  </si>
  <si>
    <t>https://www.acast.com/thegeologyflannelcast</t>
  </si>
  <si>
    <t>website expired</t>
  </si>
  <si>
    <t>Curious Mind, Curious Brain</t>
  </si>
  <si>
    <t>https://itunes.apple.com/us/podcast/podcast-curious-mind-curious-brain/id829373093</t>
  </si>
  <si>
    <t>http://podbay.fm/show/829373093</t>
  </si>
  <si>
    <t>iCubeSat</t>
  </si>
  <si>
    <t> Interplanetary CubeSat Workshop</t>
  </si>
  <si>
    <t>https://icubesat.org/archive/2012-2/program/</t>
  </si>
  <si>
    <t>https://itunes.apple.com/us/podcast/podcast-icubesat/id534643796</t>
  </si>
  <si>
    <t>Greedy Planet</t>
  </si>
  <si>
    <t>University of Cambridge</t>
  </si>
  <si>
    <t>https://itunes.apple.com/us/podcast/podcast-greedy-planet/id1048382021</t>
  </si>
  <si>
    <t>https://www.facebook.com/greedyplanet/</t>
  </si>
  <si>
    <t>https://twitter.com/greedyplanet?lang=en-gb</t>
  </si>
  <si>
    <t>http://www.greedyplanet.co.uk/the-team/</t>
  </si>
  <si>
    <t>Jacinta Talks Science</t>
  </si>
  <si>
    <t>https://itunes.apple.com/us/podcast/podcast-jacinta-talks-science/id1029005112</t>
  </si>
  <si>
    <t>https://jacintabowler.wordpress.com/category/podcast/</t>
  </si>
  <si>
    <t>The Connectome</t>
  </si>
  <si>
    <t>https://itunes.apple.com/us/podcast/podcast-the-connectome/id500614466</t>
  </si>
  <si>
    <t>https://theconnectome.wordpress.com/2015/07/02/crowdsourcing-a-neuroscience-revolution-podcast-10-sebastian-seung/</t>
  </si>
  <si>
    <t>Arizona Wildlife</t>
  </si>
  <si>
    <t>Arizona Game and Fish Department</t>
  </si>
  <si>
    <t>http://www.azgfd.gov/i_e/ee/resources/podcasts/az_wildlife/azwl_index.shtml</t>
  </si>
  <si>
    <t>https://itunes.apple.com/us/podcast/podcast-arizona-wildlife/id288091020</t>
  </si>
  <si>
    <t> Leading Life Science</t>
  </si>
  <si>
    <t>https://itunes.apple.com/us/podcast/podcasts-leading-life-science/id961522081</t>
  </si>
  <si>
    <t>https://twitter.com/XpDesignsMgnt</t>
  </si>
  <si>
    <t>The Native Plant Podcast</t>
  </si>
  <si>
    <t>https://itunes.apple.com/us/podcast/podcasts-the-native-plant-podcast/id1077397719</t>
  </si>
  <si>
    <t>https://www.facebook.com/nativeplantpodcast/</t>
  </si>
  <si>
    <t>https://www.nativeplantpodcast.com/#listen-section</t>
  </si>
  <si>
    <t>Ingenious Ireland</t>
  </si>
  <si>
    <t>Igneous Ireland</t>
  </si>
  <si>
    <t>https://itunes.apple.com/us/podcast/podcasts-ingenious-ireland/id572868469</t>
  </si>
  <si>
    <t>walking tours</t>
  </si>
  <si>
    <t>http://ingeniousireland.ie/tag/podcast/</t>
  </si>
  <si>
    <t>The Beautiful Brain</t>
  </si>
  <si>
    <t>https://itunes.apple.com/us/podcast/podcasts-the-beautiful-brain/id348432208</t>
  </si>
  <si>
    <t>http://thebeautifulbrain.com/category/podcasts/</t>
  </si>
  <si>
    <t>Point of Discovery</t>
  </si>
  <si>
    <t>University of Texas at Austin, College of Natural Sciences</t>
  </si>
  <si>
    <t>https://itunes.apple.com/us/podcast/point-of-discovery/id1036884430</t>
  </si>
  <si>
    <t>https://www.nasw.org/users/marcopolo/</t>
  </si>
  <si>
    <t>http://pointofdiscovery.org/</t>
  </si>
  <si>
    <t>PolarTREC Podcast</t>
  </si>
  <si>
    <t>https://www.polartrec.com/</t>
  </si>
  <si>
    <t>Teachers and researchers exploring and collaborating</t>
  </si>
  <si>
    <t>https://itunes.apple.com/us/podcast/polartrec-podcasts/id219918646</t>
  </si>
  <si>
    <t>PolliNation | A Pollinator Health Podcast</t>
  </si>
  <si>
    <t>Oregon State University Extension Service</t>
  </si>
  <si>
    <t>http://blogs.oregonstate.edu/pollinationpodcast/</t>
  </si>
  <si>
    <t>https://itunes.apple.com/us/podcast/pollination-a-pollinator-health-podcast/id1209328985</t>
  </si>
  <si>
    <t>http://horticulture.oregonstate.edu/content/andony-melathopoulos</t>
  </si>
  <si>
    <t>Potential Difference Podcast</t>
  </si>
  <si>
    <t>https://itunes.apple.com/us/podcast/potential-difference-podcast/id717627974?mt=2</t>
  </si>
  <si>
    <t>https://drsporea.wordpress.com/potential-difference-podcast/</t>
  </si>
  <si>
    <t>Press X To Science</t>
  </si>
  <si>
    <t>https://itunes.apple.com/us/podcast/press-x-to-science/id1263484805</t>
  </si>
  <si>
    <t>https://twitter.com/pressxtoscience</t>
  </si>
  <si>
    <t>https://www.facebook.com/pressxtoscience/</t>
  </si>
  <si>
    <t>http://pressxto.science/</t>
  </si>
  <si>
    <t>Preventing Chronic Disease</t>
  </si>
  <si>
    <t>U.S. Centers for Disease Control and Prevention CDC</t>
  </si>
  <si>
    <t>https://itunes.apple.com/us/podcast/preventing-chronic-disease/id428937860</t>
  </si>
  <si>
    <t>https://www2c.cdc.gov/podcasts/browse.asp?c=241</t>
  </si>
  <si>
    <t>Prized Science</t>
  </si>
  <si>
    <t>https://itunes.apple.com/us/podcast/prized-science/id391841492</t>
  </si>
  <si>
    <t>https://www.google.co.uk/search?q=PRIZED+SCIENCE+PODCAST&amp;ie=utf-8&amp;oe=utf-8&amp;client=firefox-b-ab&amp;gfe_rd=cr&amp;dcr=0&amp;ei=BPRlWrrrL4Kq8we67aZI</t>
  </si>
  <si>
    <t>Prosser Career Academy</t>
  </si>
  <si>
    <t>https://itunes.apple.com/us/podcast/prosser-science-podcasts/id930934948</t>
  </si>
  <si>
    <t>http://podbay.fm/show/930934948</t>
  </si>
  <si>
    <t>PROTEOMICS podcast</t>
  </si>
  <si>
    <t>Proteomics (Wiley)</t>
  </si>
  <si>
    <t>http://onlinelibrary.wiley.com/doi/10.1002/pmic.200690133/pdf</t>
  </si>
  <si>
    <t>extra url is document of launch of protemics podcast</t>
  </si>
  <si>
    <t>https://player.fm/series/proteomics-podcast</t>
  </si>
  <si>
    <t>https://itunes.apple.com/us/podcast/proteomics-podcast/id214338118</t>
  </si>
  <si>
    <t>Proteomics and Metabolics</t>
  </si>
  <si>
    <t>Technology Networks</t>
  </si>
  <si>
    <t>https://www.technologynetworks.com/proteomics/podcasts</t>
  </si>
  <si>
    <t>PsychCrunch</t>
  </si>
  <si>
    <t>British Psychological Society's Research Digest</t>
  </si>
  <si>
    <t>https://itunes.apple.com/us/podcast/psychcrunch/id966578696</t>
  </si>
  <si>
    <t>https://digest.bps.org.uk/podcast/</t>
  </si>
  <si>
    <t>Psycomedia Network</t>
  </si>
  <si>
    <t>https://www.facebook.com/Psycomedia/</t>
  </si>
  <si>
    <t>https://itunes.apple.com/us/podcast/psycomedia-network/id447193617</t>
  </si>
  <si>
    <t>https://psycomedia.wordpress.com/category/podcasts-by-type-and-year/tim-and-max/tim-and-max-learnt-everything-they-know-about-life-from-popular-culture/</t>
  </si>
  <si>
    <t>https://www.opencomedy.com/timothyswann</t>
  </si>
  <si>
    <t>Public Health Lecture Series</t>
  </si>
  <si>
    <t>https://itunes.apple.com/us/podcast/public-health-lecture-series/id428938027</t>
  </si>
  <si>
    <t>Publications with Blue Marble Space Institute of Science</t>
  </si>
  <si>
    <t>Blue Marble Space Institute of Science</t>
  </si>
  <si>
    <t>https://itunes.apple.com/us/podcast/publications-with-blue-marble-space-institute-of-science/id535388665</t>
  </si>
  <si>
    <t>https://www.bmsis.org/about/</t>
  </si>
  <si>
    <t>Pulmcast</t>
  </si>
  <si>
    <t>http://pulmcast.com/about</t>
  </si>
  <si>
    <t>https://twitter.com/pulmcast</t>
  </si>
  <si>
    <t>https://www.facebook.com/pulmcast</t>
  </si>
  <si>
    <t>https://itunes.apple.com/us/podcast/pulmcast/id1181184015</t>
  </si>
  <si>
    <t>Pulse of the Planet Podcast</t>
  </si>
  <si>
    <t>7326 days since 1st January 1998. Not every day has an episode. Estimate 6000.</t>
  </si>
  <si>
    <t>https://www.pulseplanet.com/</t>
  </si>
  <si>
    <t>https://www.facebook.com/pulseoftheplanet</t>
  </si>
  <si>
    <t>https://itunes.apple.com/us/podcast/pulse-planet-podcast-jim-metzner-science-nature-environment/id73800749</t>
  </si>
  <si>
    <t>https://www.pulseplanet.com/other/about.php</t>
  </si>
  <si>
    <t>https://twitter.com/PulsePlanet/</t>
  </si>
  <si>
    <t>The Punk Rock Operations Research Podcast</t>
  </si>
  <si>
    <t>https://punkrockor.com/category/podcast/</t>
  </si>
  <si>
    <t>https://itunes.apple.com/us/podcast/punk-rock-operations-research/id461397052</t>
  </si>
  <si>
    <t>Observing With Webb</t>
  </si>
  <si>
    <t>https://itunes.apple.com/us/podcast/observing-with-webb/id1254076470</t>
  </si>
  <si>
    <t>https://mrwebb.podbean.com/</t>
  </si>
  <si>
    <t>Ocean Currents Radio Program</t>
  </si>
  <si>
    <t>Cordell Bank National Marine Sanctuary </t>
  </si>
  <si>
    <t>Website down due to US government shutdown</t>
  </si>
  <si>
    <t>https://cordellbank.noaa.gov/education/radioshow.html</t>
  </si>
  <si>
    <t>https://itunes.apple.com/us/podcast/ocean-currents-radio-program/id290077626</t>
  </si>
  <si>
    <t>Ocean Gazing Podcast</t>
  </si>
  <si>
    <t>Centers for Ocean Sciences Education Excellence Networked Ocean World</t>
  </si>
  <si>
    <t>https://itunes.apple.com/us/podcast/ocean-gazing-podcast/id305249179</t>
  </si>
  <si>
    <t>http://coseenow.net/podcast/</t>
  </si>
  <si>
    <t>Oceanography Vol. 1</t>
  </si>
  <si>
    <t>Oceanography Vol. 2</t>
  </si>
  <si>
    <t xml:space="preserve">Aquarium of the Pacific </t>
  </si>
  <si>
    <t>https://itunes.apple.com/us/podcast/oceanography-vol-2/id1161044880</t>
  </si>
  <si>
    <t>https://itunes.apple.com/us/podcast/oceanography-vol-1/id1161044463</t>
  </si>
  <si>
    <t>http://www.aquariumofpacific.org/multimedia/audio</t>
  </si>
  <si>
    <t>Odds and Evenings</t>
  </si>
  <si>
    <t>https://itunes.apple.com/us/podcast/odds-and-evenings/id1323783266</t>
  </si>
  <si>
    <t>https://twitter.com/oddsandevenings?lang=en</t>
  </si>
  <si>
    <t>https://www.facebook.com/OddsandEvenings/</t>
  </si>
  <si>
    <t>http://www.oddsandevenings.com/episodes</t>
  </si>
  <si>
    <t>Ode To Evolution</t>
  </si>
  <si>
    <t>https://itunes.apple.com/us/podcast/ode-to-evolution/id1117100533</t>
  </si>
  <si>
    <t>http://odetoevolution.weebly.com/podcast</t>
  </si>
  <si>
    <t>Off Exhibit at The Maryland Zoo</t>
  </si>
  <si>
    <t>Maryland Zoo</t>
  </si>
  <si>
    <t>http://www.marylandzoo.org/category/podcasts/</t>
  </si>
  <si>
    <t>https://itunes.apple.com/us/podcast/off-exhibit-at-the-maryland-zoo/id1056751421</t>
  </si>
  <si>
    <t>Off Track - ABC RN</t>
  </si>
  <si>
    <t>http://www.abc.net.au/radionational/ann-jones/3108550</t>
  </si>
  <si>
    <t>https://itunes.apple.com/us/podcast/off-track-abc-rn/id499806038</t>
  </si>
  <si>
    <t>http://www.abc.net.au/radionational/programs/offtrack/past-programs/index=2018</t>
  </si>
  <si>
    <t>Off-Nominal</t>
  </si>
  <si>
    <t>https://twitter.com/JakeOnOrbit</t>
  </si>
  <si>
    <t>https://itunes.apple.com/us/podcast/off-nominal/id1294131221</t>
  </si>
  <si>
    <t>http://www.offnominal.space/</t>
  </si>
  <si>
    <t>On Being Animals</t>
  </si>
  <si>
    <t>https://itunes.apple.com/us/podcast/on-being-animals/id1161905348</t>
  </si>
  <si>
    <t>On Six Legs</t>
  </si>
  <si>
    <t xml:space="preserve">Purdue University </t>
  </si>
  <si>
    <t>https://ag.purdue.edu/agcomm/Pages/NewsOSLarchive.aspx</t>
  </si>
  <si>
    <t>https://itunes.apple.com/us/podcast/on-six-legs/id284582681</t>
  </si>
  <si>
    <t>https://ag.purdue.edu/entm/Pages/Profile.aspx?strAlias=turpinf</t>
  </si>
  <si>
    <t>On The Cusp</t>
  </si>
  <si>
    <t>Cambridge University Science and Policy Exchange</t>
  </si>
  <si>
    <t>https://itunes.apple.com/us/podcast/on-the-cusp/id1065559393</t>
  </si>
  <si>
    <t>On the Line—A NOAA Fisheries Podcast</t>
  </si>
  <si>
    <t>National Oceanic and Atmospheric Administration</t>
  </si>
  <si>
    <t>https://itunes.apple.com/us/podcast/on-the-line-a-noaa-fisheries-podcast/id649333154</t>
  </si>
  <si>
    <t>https://podfanatic.com/podcast/on-the-line-a-noaa-fisheries-podcast</t>
  </si>
  <si>
    <t>On Your Mind Neuroscience Podcast</t>
  </si>
  <si>
    <t>http://www.onyourmind.ca/about/</t>
  </si>
  <si>
    <t>https://itunes.apple.com/us/podcast/on-your-mind-neuroscience-podcast/id699186501</t>
  </si>
  <si>
    <t>One World Science</t>
  </si>
  <si>
    <t>Field Projects International</t>
  </si>
  <si>
    <t>https://itunes.apple.com/us/podcast/one-world-science/id1290561526</t>
  </si>
  <si>
    <t>https://fieldprojects.org/</t>
  </si>
  <si>
    <t>Orders of Magnitude</t>
  </si>
  <si>
    <t>https://itunes.apple.com/us/podcast/orders-of-magnitude/id499936945</t>
  </si>
  <si>
    <t>ORNL's Computer Science and Mathematics Division Seminar</t>
  </si>
  <si>
    <t>Oak Ridge National Laboratory</t>
  </si>
  <si>
    <t>https://itunes.apple.com/us/podcast/ornls-computer-science-and-mathematics-division-seminar/id268202703</t>
  </si>
  <si>
    <t>Ostensiblings</t>
  </si>
  <si>
    <t>https://itunes.apple.com/us/podcast/ostensiblings/id1322819333</t>
  </si>
  <si>
    <t>https://www.blubrry.com/ostensiblings/30054735/the-placebo-effect/</t>
  </si>
  <si>
    <t>Naked Archaeology</t>
  </si>
  <si>
    <t>https://itunes.apple.com/us/podcast/naked-archaeology-from-the-naked-scientists/id300419008</t>
  </si>
  <si>
    <t>https://www.thenakedscientists.com/podcasts/archive/archaeology</t>
  </si>
  <si>
    <t>Naked Gene Therapy</t>
  </si>
  <si>
    <t>https://itunes.apple.com/us/podcast/naked-gene-therapy/id477436527</t>
  </si>
  <si>
    <t>Naked Oceans, from the Naked Scientists</t>
  </si>
  <si>
    <t>https://itunes.apple.com/us/podcast/naked-oceans-from-the-naked-scientists/id388875756</t>
  </si>
  <si>
    <t>https://www.thenakedscientists.com/podcasts/archive/oceans</t>
  </si>
  <si>
    <t>Naked Science Scrapbook</t>
  </si>
  <si>
    <t>https://itunes.apple.com/us/podcast/naked-science-scrapbook/id410862129</t>
  </si>
  <si>
    <t>https://www.thenakedscientists.com/podcasts/video-podcasts/science-scrapbook</t>
  </si>
  <si>
    <t>Naked Scientists Special Editions Podcast</t>
  </si>
  <si>
    <t>https://www.thenakedscientists.com/rss/specials_podcast.xml</t>
  </si>
  <si>
    <t>https://itunes.apple.com/us/podcast/naked-scientists-special-editions-podcast/id324688342</t>
  </si>
  <si>
    <t>Nanovation</t>
  </si>
  <si>
    <t>The Filler Laboratory,  Georgia Instute of Technology</t>
  </si>
  <si>
    <t>http://www.fillerlab.com/nanovation/</t>
  </si>
  <si>
    <t>https://twitter.com/FillerLab</t>
  </si>
  <si>
    <t>https://itunes.apple.com/us/podcast/nanovation/id1084591015</t>
  </si>
  <si>
    <t>NASA 360 Vodcasts</t>
  </si>
  <si>
    <t>NASA 50th Anniversary Moments Podcast</t>
  </si>
  <si>
    <t>https://itunes.apple.com/us/podcast/nasa-50th-anniversary-moments-podcast/id282901825</t>
  </si>
  <si>
    <t>https://itunes.apple.com/us/podcast/nasa-360-vodcasts/id291374218</t>
  </si>
  <si>
    <t>NASA Blueshift</t>
  </si>
  <si>
    <t xml:space="preserve">NASA Goddard Space Flight Center                   </t>
  </si>
  <si>
    <t>https://asd.gsfc.nasa.gov/blueshift/index.php/2015/10/06/podcast-spontaneous-complexity/</t>
  </si>
  <si>
    <t>https://itunes.apple.com/us/podcast/nasa-blueshift/id251707729</t>
  </si>
  <si>
    <t>NASA Mission Update Vodcast</t>
  </si>
  <si>
    <t>https://itunes.apple.com/us/podcast/nasa-mission-update-vodcast/id288973856</t>
  </si>
  <si>
    <t>https://www.nasa.gov/rss/mission_update_vodcast.rss</t>
  </si>
  <si>
    <t>https://itunes.apple.com/us/podcast/nasa-sciencecasts/id485765348</t>
  </si>
  <si>
    <t>NASA ScienceCasts</t>
  </si>
  <si>
    <t>https://science.nasa.gov/sciencecasts</t>
  </si>
  <si>
    <t>NASA X Vodcasts</t>
  </si>
  <si>
    <t>https://itunes.apple.com/us/podcast/nasa-x-vodcasts/id554764386</t>
  </si>
  <si>
    <t>NASA's The Incredible Two-Inch Universe Activity (Audio &amp; ASL)</t>
  </si>
  <si>
    <t>https://itunes.apple.com/us/podcast/nasas-the-incredible-two-inch-universe-activity-audio-asl/id279720617</t>
  </si>
  <si>
    <t>NASA/Chandra X-ray Center</t>
  </si>
  <si>
    <t>http://chandra.harvard.edu/resources/podcasts/2inch/</t>
  </si>
  <si>
    <t>NASA's Touch the Invisible Sky</t>
  </si>
  <si>
    <t>https://itunes.apple.com/us/podcast/nasas-touch-the-invisible-sky-audio-podcasts/id276305011</t>
  </si>
  <si>
    <t>http://chandra.harvard.edu/resources/podcasts/braille/</t>
  </si>
  <si>
    <t xml:space="preserve">NASA                        </t>
  </si>
  <si>
    <t>https://itunes.apple.com/us/podcast/nasacast-audio/id201661540</t>
  </si>
  <si>
    <t>https://www.nasa.gov/rss/dyn/NASAcast_podcast.rss</t>
  </si>
  <si>
    <t>NasaCast Audio</t>
  </si>
  <si>
    <t>NasaCast Video</t>
  </si>
  <si>
    <t>https://itunes.apple.com/us/podcast/nasacast-video/id201661703</t>
  </si>
  <si>
    <t>video podcasts. Compendium of NASA casts. Only 10 available at sampling date, but more historically</t>
  </si>
  <si>
    <t>Compendium of NASA casts. Only 10 available at sampling date, but more historically</t>
  </si>
  <si>
    <t>NASACast: Solar System Video</t>
  </si>
  <si>
    <t xml:space="preserve">video podcasts </t>
  </si>
  <si>
    <t>https://www.nasa.gov/rss/solar_system_vodcast.rss</t>
  </si>
  <si>
    <t>https://itunes.apple.com/us/podcast/nasacast-solar-system-video/id252866470</t>
  </si>
  <si>
    <t>https://itunes.apple.com/us/podcast/nasacast-this-week-nasa-video/id254108626</t>
  </si>
  <si>
    <t>NASACast: This Week @ NASA</t>
  </si>
  <si>
    <t>https://www.nasa.gov/rss/dyn/TWAN_podcast.rss</t>
  </si>
  <si>
    <t>NASACast: What's Up?</t>
  </si>
  <si>
    <t>https://itunes.apple.com/us/podcast/nasacast-whats-up-video-podcasts/id252873558</t>
  </si>
  <si>
    <t>https://www.nasa.gov/multimedia/podcasting/whatsup_index.html</t>
  </si>
  <si>
    <t>National Geographic Weekend</t>
  </si>
  <si>
    <t>National Geographic</t>
  </si>
  <si>
    <t>https://www.stitcher.com/podcast/national-geographic-weekend</t>
  </si>
  <si>
    <t>https://twitter.com/@NGWeekend</t>
  </si>
  <si>
    <t>https://itunes.apple.com/us/podcast/national-geographic-weekend/id444555768</t>
  </si>
  <si>
    <t>National Physical Laboratory Podcast</t>
  </si>
  <si>
    <t>National Physical Laboratory</t>
  </si>
  <si>
    <t>http://www.npl.co.uk/new-media/npl-interactive-and-new-media</t>
  </si>
  <si>
    <t>https://itunes.apple.com/us/podcast/national-physical-laboratory-podcast/id295076289</t>
  </si>
  <si>
    <t>Natural North Dakota</t>
  </si>
  <si>
    <t>Prarie Public</t>
  </si>
  <si>
    <t>https://itunes.apple.com/us/podcast/natural-north-dakota/id1327021979</t>
  </si>
  <si>
    <t>http://www.prairiepublic.org/radio/radio-programs-a-z/natural-north-dakota</t>
  </si>
  <si>
    <t>Natural Reaction</t>
  </si>
  <si>
    <t>https://itunes.apple.com/us/podcast/natural-reaction/id1273577054</t>
  </si>
  <si>
    <t>http://www.4zzzfm.org.au/program/natural-reaction/2018-01-16</t>
  </si>
  <si>
    <t>Natural Scaffolds Review</t>
  </si>
  <si>
    <t xml:space="preserve">4ZZZ FM               </t>
  </si>
  <si>
    <t>https://itunes.apple.com/us/podcast/natural-scaffolds-review/id1142455632</t>
  </si>
  <si>
    <t>https://twitter.com/NaturalScaffold</t>
  </si>
  <si>
    <t>http://naturalscaffolds.com/podcast/#.WmdveXnLe70</t>
  </si>
  <si>
    <t>Natural Selections</t>
  </si>
  <si>
    <t>https://www.npr.org/podcasts/381443935/natural-selections-from-n-c-p-r</t>
  </si>
  <si>
    <t>https://itunes.apple.com/us/podcast/natural-selections/id111534131</t>
  </si>
  <si>
    <t>The Natural Selection Podcast</t>
  </si>
  <si>
    <t xml:space="preserve">NCPR/NPR               </t>
  </si>
  <si>
    <t>The University of Exeter's Centre for Ecology and Conservation </t>
  </si>
  <si>
    <t>https://itunes.apple.com/gb/podcast/the-natural-selection/id998191608?mt=2</t>
  </si>
  <si>
    <t>https://twitter.com/UoEpodcast</t>
  </si>
  <si>
    <t>https://soundcloud.com/exeter-podcast</t>
  </si>
  <si>
    <t>Naturalistics podcast</t>
  </si>
  <si>
    <t>https://itunes.apple.com/us/podcast/naturalistics-podcast/id1283288678</t>
  </si>
  <si>
    <t>https://naturalisticspod.com/</t>
  </si>
  <si>
    <t>https://twitter.com/Naturalistics_</t>
  </si>
  <si>
    <t>Naturally Speaking</t>
  </si>
  <si>
    <t>University of Glasgow, IBAHCM</t>
  </si>
  <si>
    <t>https://itunes.apple.com/us/podcast/naturally-speaking/id1238263925</t>
  </si>
  <si>
    <t>https://twitter.com/ibahcm</t>
  </si>
  <si>
    <t>https://www.facebook.com/bahcmglasgow/</t>
  </si>
  <si>
    <t>Nature Biotechnology Podcast</t>
  </si>
  <si>
    <t>Nature Biotechnology</t>
  </si>
  <si>
    <t>https://itunes.apple.com/us/podcast/nature-biotechnology-podcast/id562626393</t>
  </si>
  <si>
    <t>http://www.nature.com/nbt/podcast/index.html</t>
  </si>
  <si>
    <t>Nature Boy: The Podcast</t>
  </si>
  <si>
    <t>http://kchungradio.org/stream.html</t>
  </si>
  <si>
    <t>https://itunes.apple.com/us/podcast/nature-boy-the-podcast/id909140529</t>
  </si>
  <si>
    <t>https://www.stitcher.com/podcast/nature-boy-the-podcast</t>
  </si>
  <si>
    <t>Nature Guys</t>
  </si>
  <si>
    <t>http://natureguys.org/about/</t>
  </si>
  <si>
    <t>https://www.facebook.com/natureguyspodcast/</t>
  </si>
  <si>
    <t>https://itunes.apple.com/us/podcast/nature-guys/id1168107709</t>
  </si>
  <si>
    <t>Nature Notes</t>
  </si>
  <si>
    <t>KRTS Marfa/Sibley Nature Centre</t>
  </si>
  <si>
    <t>https://www.npr.org/podcasts/484088482/nature-notes</t>
  </si>
  <si>
    <t>https://itunes.apple.com/us/podcast/nature-notes-from-marfa-public-radio/id591470881</t>
  </si>
  <si>
    <t>http://www.westtexaspublicradio.org/programs/nature-notes/</t>
  </si>
  <si>
    <t>Nature of Things</t>
  </si>
  <si>
    <t>WRVO Public Media</t>
  </si>
  <si>
    <t>https://itunes.apple.com/us/podcast/nature-of-things/id264352667</t>
  </si>
  <si>
    <t>http://wrvo.org/programs/nature-things</t>
  </si>
  <si>
    <t>Nature Video</t>
  </si>
  <si>
    <t>Nature Publishing Group</t>
  </si>
  <si>
    <t>https://itunes.apple.com/us/podcast/nature-video/id541529961</t>
  </si>
  <si>
    <t>Nature's Climate Podcast</t>
  </si>
  <si>
    <t>http://feeds.nature.com/climate/podcast/current</t>
  </si>
  <si>
    <t>https://itunes.apple.com/us/podcast/natures-climate-podcast/id270216513</t>
  </si>
  <si>
    <t>Nature's Voice</t>
  </si>
  <si>
    <t xml:space="preserve">RSPB                  </t>
  </si>
  <si>
    <t>https://itunes.apple.com/us/podcast/natures-voice/id258509321</t>
  </si>
  <si>
    <t>https://www.rspb.org.uk/birds-and-wildlife/natures-home-magazine/rspb-podcasts/</t>
  </si>
  <si>
    <t>Naturejobs Podcast</t>
  </si>
  <si>
    <t>https://itunes.apple.com/us/podcast/naturejobs-podcast/id270216511</t>
  </si>
  <si>
    <t>http://blogs.nature.com/naturejobs/category/podcast</t>
  </si>
  <si>
    <t>Natures Talk Show</t>
  </si>
  <si>
    <t>https://itunes.apple.com/us/podcast/natures-talk-show/id510023829</t>
  </si>
  <si>
    <t>http://www.blogtalkradio.com/naturestalkshow</t>
  </si>
  <si>
    <t>Nepali Engineer - Civil Engineering</t>
  </si>
  <si>
    <t>https://itunes.apple.com/us/podcast/nepali-engineer-civil-engineering/id1002278896</t>
  </si>
  <si>
    <t>http://nepaliengineer.com/category/podcast/</t>
  </si>
  <si>
    <t>Nevada Wild</t>
  </si>
  <si>
    <t>Nevada Department of Wildlife</t>
  </si>
  <si>
    <t>https://itunes.apple.com/us/podcast/nevada-wild/id962819994</t>
  </si>
  <si>
    <t>http://nevadawild.org/topics/podcasts/</t>
  </si>
  <si>
    <t>website non responsive</t>
  </si>
  <si>
    <t>New Books in Environmental Studies</t>
  </si>
  <si>
    <t>New Books Network</t>
  </si>
  <si>
    <t>https://itunes.apple.com/us/podcast/new-books-in-environmental-studies/id425223410</t>
  </si>
  <si>
    <t>http://newbooksnetwork.com/category/science-technology/environmental-studies/</t>
  </si>
  <si>
    <t>New Books In Mathematics</t>
  </si>
  <si>
    <t>https://itunes.apple.com/us/podcast/new-books-in-mathematics/id615394067</t>
  </si>
  <si>
    <t>http://newbooksnetwork.com/category/science-technology/mathematics/</t>
  </si>
  <si>
    <t>New Books In Science</t>
  </si>
  <si>
    <t>https://itunes.apple.com/us/podcast/new-books-in-science/id426141945</t>
  </si>
  <si>
    <t>http://newbooksnetwork.com/category/science-technology/science/</t>
  </si>
  <si>
    <t>New Heads For New People</t>
  </si>
  <si>
    <t>http://www.newheadsfornewpeople.com/</t>
  </si>
  <si>
    <t>https://itunes.apple.com/us/podcast/new-heads-for-new-people/id1076736213</t>
  </si>
  <si>
    <t>New Phytologist</t>
  </si>
  <si>
    <t>https://www.newphytologist.org/contact</t>
  </si>
  <si>
    <t>http://nph.onlinelibrary.wiley.com/hub/journal/10.1111/(ISSN)1469-8137/</t>
  </si>
  <si>
    <t>NFA Bird Podcast</t>
  </si>
  <si>
    <t>NFA ecotourism</t>
  </si>
  <si>
    <t>http://nfa-bird-podcast.blogspot.co.uk/</t>
  </si>
  <si>
    <t>https://itunes.apple.com/us/podcast/nfa-bird-podcast/id644508680</t>
  </si>
  <si>
    <t>NHMLA Talks | Natural History Museum of Los Angeles</t>
  </si>
  <si>
    <t>Natural History Museum of Los Angeles</t>
  </si>
  <si>
    <t>https://itunes.apple.com/us/podcast/nhmla-talks-natural-history-museum-of-los-angeles/id350217062</t>
  </si>
  <si>
    <t>https://player.fm/series/nhmla-talks-natural-history-museum-of-los-angeles</t>
  </si>
  <si>
    <t>NIEHS Superfund Research Program - Research Brief Podcasts</t>
  </si>
  <si>
    <t>The National Institute of Environmental Health Sciences </t>
  </si>
  <si>
    <t>https://itunes.apple.com/us/podcast/niehs-superfund-research-program-research-brief-podcasts/id1260996959</t>
  </si>
  <si>
    <t>https://player.fm/series/niehs-superfund-research-program-research-brief-podcasts-1346002</t>
  </si>
  <si>
    <t>NOAA - Southwest Fisheries Science Center</t>
  </si>
  <si>
    <t>https://itunes.apple.com/us/podcast/noaa-southwest-fisheries-science-center/id250831169</t>
  </si>
  <si>
    <t>Southwest Fisheries Science Center</t>
  </si>
  <si>
    <t>https://swfsc.noaa.gov/textblock.aspx?id=8874</t>
  </si>
  <si>
    <t>NOAA Ocean Explorer Podcast</t>
  </si>
  <si>
    <t>NOAA Ocean Explorer</t>
  </si>
  <si>
    <t>https://itunes.apple.com/us/podcast/noaa-ocean-explorer-podcast/id148016853</t>
  </si>
  <si>
    <t>http://oceanexplorer.noaa.gov/</t>
  </si>
  <si>
    <t>NOAA Ocean Podcast</t>
  </si>
  <si>
    <t>https://itunes.apple.com/us/podcast/noaa-ocean-podcast/id1309723167</t>
  </si>
  <si>
    <t>https://oceanservice.noaa.gov/podcast/</t>
  </si>
  <si>
    <t>NOAA: Diving Deeper</t>
  </si>
  <si>
    <t xml:space="preserve">NOAA               </t>
  </si>
  <si>
    <t>National Ocean Service</t>
  </si>
  <si>
    <t>https://oceanservice.noaa.gov/podcast/dec11/dd120111transcript.html</t>
  </si>
  <si>
    <t>https://itunes.apple.com/us/podcast/noaa-diving-deeper/id1309739533</t>
  </si>
  <si>
    <t>NOAA: Making Waves</t>
  </si>
  <si>
    <t>https://oceanservice.noaa.gov/podcast/feb09/mw02069transcript.html</t>
  </si>
  <si>
    <t>https://itunes.apple.com/us/podcast/noaa-making-waves/id1309738999</t>
  </si>
  <si>
    <t>Northsound Energy Week</t>
  </si>
  <si>
    <t>Northsound</t>
  </si>
  <si>
    <t>https://audioboom.com/channel/northsoundenergyweek</t>
  </si>
  <si>
    <t>https://itunes.apple.com/us/podcast/northsound-energy-week/id848222545</t>
  </si>
  <si>
    <t>Not Just Scientists</t>
  </si>
  <si>
    <t>https://itunes.apple.com/us/podcast/not-just-scientists/id1039996399</t>
  </si>
  <si>
    <t>http://notjustscientists.com/index.php/about-hk-and-terry/</t>
  </si>
  <si>
    <t>Not That Kind of Doctor</t>
  </si>
  <si>
    <t>https://itunes.apple.com/us/podcast/not-that-kind-of-doctor/id1290349656</t>
  </si>
  <si>
    <t>https://www.notthatkindofdoctor.org/about/</t>
  </si>
  <si>
    <t>Nutrition Talks</t>
  </si>
  <si>
    <t>The American Society for Nutrition</t>
  </si>
  <si>
    <t>https://nutrition.org/publications/podcasts/</t>
  </si>
  <si>
    <t>https://itunes.apple.com/us/podcast/nutrition-talks/id836230526</t>
  </si>
  <si>
    <t>Scientific Journal</t>
  </si>
  <si>
    <t>Making Connections With Dr. David Jones</t>
  </si>
  <si>
    <t>https://itunes.apple.com/us/podcast/making-connections-with-dr-david-jones-unc-tv/id206228221</t>
  </si>
  <si>
    <t>Number of video podcasts</t>
  </si>
  <si>
    <t>Total number of podcasts (MANUAL)</t>
  </si>
  <si>
    <t>Making Maps, Mapping History</t>
  </si>
  <si>
    <t>http://www.greatlakesmaps.org/Default.aspx?tabid=70</t>
  </si>
  <si>
    <t>https://itunes.apple.com/us/podcast/making-maps-mapping-history/id551523751</t>
  </si>
  <si>
    <t>Making Sense of Your Genome</t>
  </si>
  <si>
    <t>https://itunes.apple.com/us/podcast/making-sense-of-your-genome/id1129900611</t>
  </si>
  <si>
    <t>Management of White Mold in Soybeans</t>
  </si>
  <si>
    <t>North Central Soybean Research Program</t>
  </si>
  <si>
    <t>https://itunes.apple.com/us/podcast/management-white-mold-in-soybeans/id545266741?mt=2</t>
  </si>
  <si>
    <t>Marine Biology Vol. 1</t>
  </si>
  <si>
    <t>Aquarium of the Pacific</t>
  </si>
  <si>
    <t>https://itunes.apple.com/us/podcast/marine-biology-vol-1/id1160996772</t>
  </si>
  <si>
    <t>Marine Biology Vol. 2</t>
  </si>
  <si>
    <t>https://itunes.apple.com/us/podcast/marine-biology-vol-2/id1160996774</t>
  </si>
  <si>
    <t xml:space="preserve">UNC-TV                         </t>
  </si>
  <si>
    <t>https://itunes.apple.com/us/podcast/marine-science-audio/id496966195</t>
  </si>
  <si>
    <t>MarylandZoo.TV</t>
  </si>
  <si>
    <t xml:space="preserve">Maryland Zoo              </t>
  </si>
  <si>
    <t>https://itunes.apple.com/us/podcast/marylandzoo-tv/id256839894</t>
  </si>
  <si>
    <t>http://joelmarkwitt.com/about/</t>
  </si>
  <si>
    <t>MaterialChef</t>
  </si>
  <si>
    <t>https://itunes.apple.com/us/podcast/materialchef/id684775669</t>
  </si>
  <si>
    <t>https://www.thenakedscientists.com/podcasts/video/materialchef</t>
  </si>
  <si>
    <t>Materials Today Podcast</t>
  </si>
  <si>
    <t>https://itunes.apple.com/us/podcast/materials-today-podcast/id417426789</t>
  </si>
  <si>
    <t>https://www.materialstoday.com/podcasts/</t>
  </si>
  <si>
    <t>Math Mutation</t>
  </si>
  <si>
    <t xml:space="preserve">Elsevier                 </t>
  </si>
  <si>
    <t>http://mathmutation.blogspot.co.uk/</t>
  </si>
  <si>
    <t>https://itunes.apple.com/us/podcast/math-mutation/id214825230</t>
  </si>
  <si>
    <t>http://seligman4schools.blogspot.co.uk/</t>
  </si>
  <si>
    <t>Mathematical Moments from the American Mathematical Society</t>
  </si>
  <si>
    <t>The American Mathematical Society</t>
  </si>
  <si>
    <t>https://itunes.apple.com/us/podcast/mathematical-moments-from-american-mathematical-society/id269308392</t>
  </si>
  <si>
    <t>http://www.ams.org/samplings/mathmoments/browsemoments?format=mp3</t>
  </si>
  <si>
    <t xml:space="preserve">Mathematics Awareness Month -April 2009 </t>
  </si>
  <si>
    <t>https://itunes.apple.com/us/podcast/mathematics-awareness-month-april-2009/id301434484</t>
  </si>
  <si>
    <t>Matrix News</t>
  </si>
  <si>
    <t>Matrix New World</t>
  </si>
  <si>
    <t>https://itunes.apple.com/us/podcast/matrixnews/id1171171011</t>
  </si>
  <si>
    <t>https://matrixneworldpodcast.com/</t>
  </si>
  <si>
    <t>Meet The Microbiologist</t>
  </si>
  <si>
    <t>https://www.asm.org/index.php/podcasts/meet-the-microbiologist</t>
  </si>
  <si>
    <t>https://itunes.apple.com/us/podcast/meet-microbiologist-scientists-behind-microbiology/id289419806</t>
  </si>
  <si>
    <t>https://twitter.com/JulieMarieWolf</t>
  </si>
  <si>
    <t>Meet The Ocean</t>
  </si>
  <si>
    <t>http://www.meettheocean.org/podcast/</t>
  </si>
  <si>
    <t>https://itunes.apple.com/us/podcast/meet-the-ocean/id1187673958</t>
  </si>
  <si>
    <t>Men in Lead Aprons</t>
  </si>
  <si>
    <t>Columbia University Medical Center for Radiological Research</t>
  </si>
  <si>
    <t>http://crr.columbia.edu/podcasts/crr-podcasts</t>
  </si>
  <si>
    <t>https://itunes.apple.com/us/podcast/men-in-lead-aprons/id1049119103</t>
  </si>
  <si>
    <t>Mendelspod Podcast</t>
  </si>
  <si>
    <t>https://mendelspod.com/</t>
  </si>
  <si>
    <t>https://twitter.com/mendelspod</t>
  </si>
  <si>
    <t>https://itunes.apple.com/us/podcast/mendelspod-podcast/id988565102</t>
  </si>
  <si>
    <t>Mentors at Your Benchside</t>
  </si>
  <si>
    <t>https://itunes.apple.com/us/podcast/mentors-at-your-benchside/id1126005280</t>
  </si>
  <si>
    <t>https://twitter.com/bitesizebio</t>
  </si>
  <si>
    <t>https://www.facebook.com/bitesizebio/</t>
  </si>
  <si>
    <t>https://bitesizebio.com/webinars/</t>
  </si>
  <si>
    <t>Methods in Ecology and Evolution</t>
  </si>
  <si>
    <t>British Ecological Society</t>
  </si>
  <si>
    <t xml:space="preserve">BiteSizeBio            </t>
  </si>
  <si>
    <t>http://www.methodsinecologyandevolution.org/view/0/podcasts.html</t>
  </si>
  <si>
    <t>https://itunes.apple.com/us/podcast/methods-in-ecology-and-evolution/id407965817</t>
  </si>
  <si>
    <t>Microbe Magazine Podcast</t>
  </si>
  <si>
    <t>Microbe Magazine/American Society for Microbiology</t>
  </si>
  <si>
    <t>https://www.stitcher.com/podcast/microbeworld/microbe-magazine-podcast</t>
  </si>
  <si>
    <t>https://itunes.apple.com/us/podcast/microbe-magazine-podcast/id1037423108</t>
  </si>
  <si>
    <t>Microbes, the little guys</t>
  </si>
  <si>
    <t>https://itunes.apple.com/us/podcast/microbes-the-little-guys/id517117173</t>
  </si>
  <si>
    <t>MicrobeWorld Video</t>
  </si>
  <si>
    <t>https://itunes.apple.com/us/podcast/microbeworld-video/id120703592</t>
  </si>
  <si>
    <t>www.nature.com/articles/nrmicro1981</t>
  </si>
  <si>
    <t>Microbiology 526</t>
  </si>
  <si>
    <t>University of Wisconsin-Madison</t>
  </si>
  <si>
    <t>https://itunes.apple.com/us/podcast/microbiology-526/id394546179</t>
  </si>
  <si>
    <t>https://energy.wisc.edu/about/energy-experts/michael-g-thomas</t>
  </si>
  <si>
    <t>MicroFreaks (HD)</t>
  </si>
  <si>
    <t>Earth Touch TV</t>
  </si>
  <si>
    <t>https://itunes.apple.com/us/podcast/microfreaks-hd/id945986829</t>
  </si>
  <si>
    <t>https://www.earthtouchnews.com/</t>
  </si>
  <si>
    <t>Micropod</t>
  </si>
  <si>
    <t>http://www.sfam.org.uk/en/news-features/micropod/index.cfm/year/2015/</t>
  </si>
  <si>
    <t>https://itunes.apple.com/us/podcast/micropod/id554155395</t>
  </si>
  <si>
    <t>Mini Symposium on Therapeutic Biosimilars</t>
  </si>
  <si>
    <t>ICGEB Triste</t>
  </si>
  <si>
    <t>https://itunes.apple.com/us/podcast/mini-symposium-on-therapeutic-biosimilars/id1242289132</t>
  </si>
  <si>
    <t>https://www.icgeb.org/news_English/items/icgeb-mini-symposium-on-therapeutic-biosimilars-podcast-now-available-1823.html</t>
  </si>
  <si>
    <t>Minute Earth</t>
  </si>
  <si>
    <t>Minute Physics</t>
  </si>
  <si>
    <t>Neptune Studios</t>
  </si>
  <si>
    <t>https://itunes.apple.com/us/podcast/minuteearth/id649211176</t>
  </si>
  <si>
    <t>https://www.minuteearth.com/</t>
  </si>
  <si>
    <t>https://twitter.com/MinuteEarth?ref_src=twsrc%5Egoogle%7Ctwcamp%5Eserp%7Ctwgr%5Eauthor</t>
  </si>
  <si>
    <t>https://www.facebook.com/Minuteearth/</t>
  </si>
  <si>
    <t>http://www.minutephysics.com/</t>
  </si>
  <si>
    <t>https://twitter.com/minutephysics</t>
  </si>
  <si>
    <t>https://www.facebook.com/MinutePhysics/</t>
  </si>
  <si>
    <t>https://itunes.apple.com/us/podcast/minutephysics/id515562086</t>
  </si>
  <si>
    <t>Minutes at the Edge</t>
  </si>
  <si>
    <t>http://meta-punk.com/category/minutes-at-the-edge/</t>
  </si>
  <si>
    <t>http://marcus-rauchfuss.com/</t>
  </si>
  <si>
    <t>https://itunes.apple.com/us/podcast/minutes-at-the-edge/id1071093797</t>
  </si>
  <si>
    <t>Miss' podcast</t>
  </si>
  <si>
    <t>https://itunes.apple.com/us/podcast/miss-podcast/id269064462</t>
  </si>
  <si>
    <t>MN Sea Grant: Catching Up With Aquatic Science</t>
  </si>
  <si>
    <t>http://www.seagrant.umn.edu/radio/catchingup/</t>
  </si>
  <si>
    <t>https://itunes.apple.com/us/podcast/mn-sea-grant-catching-up-with-aquatic-science/id336365391</t>
  </si>
  <si>
    <t>MN Sea Grant: Listening to the Lake</t>
  </si>
  <si>
    <t>Minnesota Sea Grant</t>
  </si>
  <si>
    <t>https://itunes.apple.com/us/podcast/mn-sea-grant-listening-to-the-lake/id288979013</t>
  </si>
  <si>
    <t>MN Sea Grant: Sea Grant Files</t>
  </si>
  <si>
    <t>https://itunes.apple.com/us/podcast/mn-sea-grant-sea-grant-files/id306721467</t>
  </si>
  <si>
    <t>http://www.seagrant.umn.edu/radio/sgf/</t>
  </si>
  <si>
    <t>MN Sea Grant: Superior Science News</t>
  </si>
  <si>
    <t>http://www.seagrant.umn.edu/news/2007/11/29</t>
  </si>
  <si>
    <t>https://itunes.apple.com/us/podcast/mn-sea-grant-superior-science-news/id288979011</t>
  </si>
  <si>
    <t>MN Sea Grant: Superior Waves</t>
  </si>
  <si>
    <t>https://www.mixcloud.com/mnseagrantsuperiorwaves/</t>
  </si>
  <si>
    <t>https://itunes.apple.com/us/podcast/mn-sea-grant-superior-waves/id927635024</t>
  </si>
  <si>
    <t>Modellansatz - English episodes only</t>
  </si>
  <si>
    <t>Karlsruhe Institute of Technology</t>
  </si>
  <si>
    <t>http://www.math.kit.edu/ianm4/seite/modellansatz/en</t>
  </si>
  <si>
    <t>https://www.facebook.com/modellansatz</t>
  </si>
  <si>
    <t>https://twitter.com/modellansatz</t>
  </si>
  <si>
    <t>https://itunes.apple.com/us/podcast/modellansatz-english-episodes-only/id1069316145</t>
  </si>
  <si>
    <t>Modern Optics Podcast</t>
  </si>
  <si>
    <t>https://itunes.apple.com/us/podcast/modern-optics-podcast/id179558699</t>
  </si>
  <si>
    <t>Moir’s Environmental Dialogues</t>
  </si>
  <si>
    <t>The VoiceAmerica Variety Channel.</t>
  </si>
  <si>
    <t>https://www.voiceamerica.com/channel/246/voiceamerica-variety</t>
  </si>
  <si>
    <t>https://itunes.apple.com/us/podcast/moirs-environmental-dialogues/id421041359</t>
  </si>
  <si>
    <t>Mongabay Newscast</t>
  </si>
  <si>
    <t>https://news.mongabay.com/list/podcast/</t>
  </si>
  <si>
    <t>https://itunes.apple.com/us/podcast/mongabay-newscast/id1155856616</t>
  </si>
  <si>
    <t>MOOC Podcast: Intro to Anatomy and Physiology with Doc C</t>
  </si>
  <si>
    <t xml:space="preserve">Mongabay          </t>
  </si>
  <si>
    <t>The College of St. Scholastica</t>
  </si>
  <si>
    <t>http://faculty.css.edu/gcizadlo/anatphys/index.html</t>
  </si>
  <si>
    <t>https://itunes.apple.com/us/podcast/mooc-podcast-intro-to-anatomy-and-physiology-with-doc-c/id608950806</t>
  </si>
  <si>
    <t>Morel Dilemma</t>
  </si>
  <si>
    <t>https://itunes.apple.com/us/podcast/morel-dilemma/id1135994455</t>
  </si>
  <si>
    <t>https://moreldilemma.org/author/moreldilemmapod/</t>
  </si>
  <si>
    <t>https://www.patreon.com/user?u=3541326</t>
  </si>
  <si>
    <t>https://twitter.com/morel_dilemma</t>
  </si>
  <si>
    <t>Mosaic Science Podcast</t>
  </si>
  <si>
    <t>Mosaic</t>
  </si>
  <si>
    <t>https://mosaicscience.com/about-mosaic/</t>
  </si>
  <si>
    <t>https://itunes.apple.com/us/podcast/mosaic-science-podcast/id964928211</t>
  </si>
  <si>
    <t>https://twitter.com/mosaicscience</t>
  </si>
  <si>
    <t>Mostly Weather</t>
  </si>
  <si>
    <t>https://itunes.apple.com/us/podcast/mostly-weather/id1066960373</t>
  </si>
  <si>
    <t>https://www.metoffice.gov.uk/learning/mostly-weather</t>
  </si>
  <si>
    <t>Mountain Nature and Culture Podcast</t>
  </si>
  <si>
    <t xml:space="preserve">MET Office         </t>
  </si>
  <si>
    <t>https://itunes.apple.com/us/podcast/mountain-nature-and-culture-podcast/id1135017065</t>
  </si>
  <si>
    <t>https://www.facebook.com/WardCameronEnterprises/</t>
  </si>
  <si>
    <t>https://twitter.com/wardcameron</t>
  </si>
  <si>
    <t>https://www.mountainnaturepodcast.com/</t>
  </si>
  <si>
    <t>Mr Science Show</t>
  </si>
  <si>
    <t>http://www.mrscienceshow.com/</t>
  </si>
  <si>
    <t>https://twitter.com/westius</t>
  </si>
  <si>
    <t>https://www.facebook.com/mrscienceshow</t>
  </si>
  <si>
    <t>https://itunes.apple.com/us/podcast/mr-science-show/id159797886</t>
  </si>
  <si>
    <t>Mr. Craig's Biology Podcasts</t>
  </si>
  <si>
    <t>https://itunes.apple.com/us/podcast/mr-craigs-biology-podcasts/id330238966</t>
  </si>
  <si>
    <t>My Dad The Rocket Scientist</t>
  </si>
  <si>
    <t>http://mydadtherocketscientist.com/</t>
  </si>
  <si>
    <t>https://itunes.apple.com/us/podcast/my-dad-the-rocket-scientist/id1229504683</t>
  </si>
  <si>
    <t>My Favorite Theorem</t>
  </si>
  <si>
    <t>https://kpknudson.com/my-favorite-theorem/</t>
  </si>
  <si>
    <t>https://itunes.apple.com/us/podcast/my-favorite-theorem/id1262231136</t>
  </si>
  <si>
    <t>https://twitter.com/myfavethm?lang=en</t>
  </si>
  <si>
    <t>https://www.facebook.com/myfavethm/</t>
  </si>
  <si>
    <t>My Significant Scientist</t>
  </si>
  <si>
    <t>https://twitter.com/mysigscientist</t>
  </si>
  <si>
    <t>https://www.facebook.com/mysignificantscientist</t>
  </si>
  <si>
    <t>https://itunes.apple.com/us/podcast/my-significant-scientist/id930329654</t>
  </si>
  <si>
    <t>Lady Science Magazine</t>
  </si>
  <si>
    <t>Lady Science Podcast</t>
  </si>
  <si>
    <t>https://www.ladyscience.com/about-us/</t>
  </si>
  <si>
    <t>https://twitter.com/ladyxscience</t>
  </si>
  <si>
    <t>https://www.facebook.com/ladysciencemag/</t>
  </si>
  <si>
    <t>https://itunes.apple.com/us/podcast/lady-science-podcast/id1295497508</t>
  </si>
  <si>
    <t>http://www.leilamcneill.com/about-2/</t>
  </si>
  <si>
    <t>Lagrange Point</t>
  </si>
  <si>
    <t>Young Scientists of Australia</t>
  </si>
  <si>
    <t>http://lagrangepointpodcast.weebly.com/</t>
  </si>
  <si>
    <t>https://twitter.com/lagrangepodcast</t>
  </si>
  <si>
    <t>https://itunes.apple.com/us/podcast/lagrange-point/id788091156</t>
  </si>
  <si>
    <t>Laser Spectroscopy Podcast</t>
  </si>
  <si>
    <t>https://itunes.apple.com/us/podcast/laser-spectroscopy-podcast/id271731407</t>
  </si>
  <si>
    <t>Laughematics</t>
  </si>
  <si>
    <t>https://itunes.apple.com/us/podcast/laughematics/id923074873</t>
  </si>
  <si>
    <t>LC/MS On-Line Training</t>
  </si>
  <si>
    <t>https://itunes.apple.com/us/podcast/lc-ms-on-line-training/id1071838820</t>
  </si>
  <si>
    <t>League of Scientific Methodologies (LOSM)</t>
  </si>
  <si>
    <t>https://itunes.apple.com/us/podcast/league-of-scientific-methodologies-losm/id434081513</t>
  </si>
  <si>
    <t>http://www.ubook.com/audiobook/182681/league-of-scientific-methodologies-losm</t>
  </si>
  <si>
    <t>Lecture Archive (2011-2017)</t>
  </si>
  <si>
    <t>video podcasts. NB: one stream for each year 2011-2017, counted as one for the purpose of this study</t>
  </si>
  <si>
    <t>https://itunes.apple.com/us/podcast/lecture-archive-2017/id1191986475</t>
  </si>
  <si>
    <t>http://www.aquariumofpacific.org/multimedia/lecture_archive</t>
  </si>
  <si>
    <t>Lectures and events | Royal Society</t>
  </si>
  <si>
    <t>The Royal Society</t>
  </si>
  <si>
    <t>https://www.learnoutloud.com/Podcast-Directory/Science/Biology/Lectures-and-Events-at-The-Royal-Society-Podcast/87544</t>
  </si>
  <si>
    <t>https://itunes.apple.com/us/podcast/lectures-and-events-royal-society/id553007444</t>
  </si>
  <si>
    <t>Leopard Fortress (HD)</t>
  </si>
  <si>
    <t>SOUTH AFRICA</t>
  </si>
  <si>
    <t>https://itunes.apple.com/us/podcast/leopard-fortress-hd/id887933593</t>
  </si>
  <si>
    <t>https://en.wikipedia.org/wiki/Earth-Touch</t>
  </si>
  <si>
    <t>Life Imperative</t>
  </si>
  <si>
    <t>http://scottlalonde.com/life-imperative-podcast/</t>
  </si>
  <si>
    <t>https://itunes.apple.com/us/podcast/life-imperative/id1255030628</t>
  </si>
  <si>
    <t>Life Lines - The Podcast of The American Physiological Society</t>
  </si>
  <si>
    <t xml:space="preserve"> The American Physiological Society</t>
  </si>
  <si>
    <t>https://itunes.apple.com/us/podcast/life-lines-podcast-american-physiological-society/id266206428</t>
  </si>
  <si>
    <t>http://www.lifelines.tv./</t>
  </si>
  <si>
    <t>Life, Death, and Taxonomy</t>
  </si>
  <si>
    <t>https://itunes.apple.com/us/podcast/life-death-and-taxonomy/id1335405180</t>
  </si>
  <si>
    <t>https://twitter.com/LDtaxonomy</t>
  </si>
  <si>
    <t>http://ldtaxonomy.com/about/</t>
  </si>
  <si>
    <t>Life, the Universe &amp; Everything Else</t>
  </si>
  <si>
    <t>Winnipeg Skeptics Society</t>
  </si>
  <si>
    <t>https://lueepodcast.com/</t>
  </si>
  <si>
    <t>https://twitter.com/LUEEPodcast</t>
  </si>
  <si>
    <t>https://www.facebook.com/LUEEPodcast</t>
  </si>
  <si>
    <t>https://itunes.apple.com/us/podcast/life-the-universe-everything-else/id480386469</t>
  </si>
  <si>
    <t>Living Lab from WCAI</t>
  </si>
  <si>
    <t>http://capeandislands.org/people/heather-goldstone#stream/0</t>
  </si>
  <si>
    <t>https://itunes.apple.com/us/podcast/living-lab-from-wcai/id980640769</t>
  </si>
  <si>
    <t xml:space="preserve">WCAI             </t>
  </si>
  <si>
    <t>https://twitter.com/hgoldstone?lang=en</t>
  </si>
  <si>
    <t>http://capeandislands.org/post/icymi-tubes-connect-cells-designing-airplane-wings-human-embryo-engineering-antikythera</t>
  </si>
  <si>
    <t>Living Planet - reports </t>
  </si>
  <si>
    <t>https://itunes.apple.com/us/podcast/living-planet-reports-deutsche-welle/id1156818678</t>
  </si>
  <si>
    <t>https://www.prx.org/series/33575-living-planet-environment-matters-from-dw</t>
  </si>
  <si>
    <t>Living With Autism</t>
  </si>
  <si>
    <t>https://itunes.apple.com/us/podcast/living-with-autism/id970783071</t>
  </si>
  <si>
    <t>https://www.podbean.com/podcast-detail/cnmy7-3a7af/Living+With+Autism</t>
  </si>
  <si>
    <t>LOL science</t>
  </si>
  <si>
    <t>http://www.lolscience.co.uk/</t>
  </si>
  <si>
    <t>https://www.facebook.com/LOLscience</t>
  </si>
  <si>
    <t>https://twitter.com/lolsci</t>
  </si>
  <si>
    <t>https://itunes.apple.com/us/podcast/lol-science/id374160980</t>
  </si>
  <si>
    <t>Lost and Confounded</t>
  </si>
  <si>
    <t>https://itunes.apple.com/us/podcast/lost-and-confounded/id1061529868</t>
  </si>
  <si>
    <t>https://player.fm/series/lost-and-confounded/rawrrr-the-dinosaur-episode</t>
  </si>
  <si>
    <t>LTS: Out Loud</t>
  </si>
  <si>
    <t>University of Toronto </t>
  </si>
  <si>
    <t>https://itunes.apple.com/us/podcast/lts-out-loud/id574748970</t>
  </si>
  <si>
    <t>https://twitter.com/LTSOutLoud</t>
  </si>
  <si>
    <t>https://soundcloud.com/ltsoutloud</t>
  </si>
  <si>
    <t>Keep it Civil - UCL Engineering Podcast</t>
  </si>
  <si>
    <t>UCL CEGE Engineering</t>
  </si>
  <si>
    <t>https://www.cege.ucl.ac.uk/news-events/Pages/podcast.aspx</t>
  </si>
  <si>
    <t>https://itunes.apple.com/us/podcast/keep-it-civil-ucl-engineering-podcast/id971130852</t>
  </si>
  <si>
    <t>KGNU - How On Earth</t>
  </si>
  <si>
    <t>http://howonearthradio.org/archives/category/episodes/page/37</t>
  </si>
  <si>
    <t>https://itunes.apple.com/us/podcast/kgnu-how-on-earth/id428852590</t>
  </si>
  <si>
    <t>Kimberley Wilson's Food and Psych Podcast</t>
  </si>
  <si>
    <t xml:space="preserve">KGNU                </t>
  </si>
  <si>
    <t>https://www.kimberleywilson.co/podcast</t>
  </si>
  <si>
    <t>https://itunes.apple.com/us/podcast/kimberley-wilsons-food-and-psych-podcast/id1242588546</t>
  </si>
  <si>
    <t>https://twitter.com/FoodAndPsych</t>
  </si>
  <si>
    <t>Kiss That World Podcast</t>
  </si>
  <si>
    <t>https://itunes.apple.com/us/podcast/kiss-that-world-podcast/id1307141816</t>
  </si>
  <si>
    <t>https://www.facebook.com/pg/kissthatworld/about/?ref=page_internal</t>
  </si>
  <si>
    <t>http://www.kissthatworld.com/podcast/</t>
  </si>
  <si>
    <t>https://twitter.com/kissthatworld</t>
  </si>
  <si>
    <t>Know Idea</t>
  </si>
  <si>
    <t>https://itunes.apple.com/us/podcast/know-idea/id986599903</t>
  </si>
  <si>
    <t>KQED Science News</t>
  </si>
  <si>
    <t>https://www.npr.org/podcasts/432311921/k-q-e-d-science-news</t>
  </si>
  <si>
    <t>https://itunes.apple.com/us/podcast/kqed-science-news/id214663465</t>
  </si>
  <si>
    <t>KRCU's Discover Nature</t>
  </si>
  <si>
    <t>https://mdc.mo.gov/mdc-contacts/davis-candice</t>
  </si>
  <si>
    <t>https://www.npr.org/podcasts/381444202/k-r-c-u-s-discover-nature</t>
  </si>
  <si>
    <t>https://itunes.apple.com/us/podcast/krcus-discover-nature/id1146898288</t>
  </si>
  <si>
    <t xml:space="preserve">KCRU                           </t>
  </si>
  <si>
    <t>KYGeoCast</t>
  </si>
  <si>
    <t>Kentucky Geological Survey</t>
  </si>
  <si>
    <t>https://itunes.apple.com/us/podcast/kygeocast/id175468858</t>
  </si>
  <si>
    <t>https://player.fm/series/kygeocast</t>
  </si>
  <si>
    <t>J&amp;J Bedtime Radio Hour</t>
  </si>
  <si>
    <t>http://www.complicatedpodcast.com/dark-conversations-with-my-dad/</t>
  </si>
  <si>
    <t>https://itunes.apple.com/us/podcast/j-j-bedtime-radio-hour/id1287255023</t>
  </si>
  <si>
    <t>https://twitter.com/complicatedpcst</t>
  </si>
  <si>
    <t>https://twitter.com/_jacobward_</t>
  </si>
  <si>
    <t>Jean-Michel Cousteau: Ocean Adventures | PBS</t>
  </si>
  <si>
    <t>KQED and Ocean Futures Society</t>
  </si>
  <si>
    <t>Advertising/Sponsors &amp; Merchandise</t>
  </si>
  <si>
    <t>http://www.pbs.org/kqed/oceanadventures/xteam/</t>
  </si>
  <si>
    <t>https://itunes.apple.com/us/podcast/jean-michel-cousteau-ocean-adventures-pbs/id136945001</t>
  </si>
  <si>
    <t>Jest Tube</t>
  </si>
  <si>
    <t>https://itunes.apple.com/us/podcast/jest-tube/id1321752362</t>
  </si>
  <si>
    <t>http://cigarcitycomedy.com/krishnareddy/</t>
  </si>
  <si>
    <t>https://twitter.com/firewhenreddy</t>
  </si>
  <si>
    <t>Jobs In Science Podcast - GrasPods</t>
  </si>
  <si>
    <t>British Columbia Cancer Agency Graduate Student and Post Doctoral Fellow Society</t>
  </si>
  <si>
    <t>https://itunes.apple.com/us/podcast/jobs-in-science-podcast-graspods/id1045335324</t>
  </si>
  <si>
    <t>http://www.graspods.com/jisis/</t>
  </si>
  <si>
    <t>https://itunes.apple.com/us/podcast/joel-and-joshs-amazing-creatures/id1191609348</t>
  </si>
  <si>
    <t>https://twitter.com/JJAmazCreatures</t>
  </si>
  <si>
    <t>https://jjamazingcreatures.podbean.com/</t>
  </si>
  <si>
    <t>Joey Bee Outdoors, Science, and Nature</t>
  </si>
  <si>
    <t>Joel and Josh's Amazing Creatures</t>
  </si>
  <si>
    <t>https://itunes.apple.com/us/podcast/joey-bee-outdoors-science-and-nature/id1017041005</t>
  </si>
  <si>
    <t>https://twitter.com/JoeyBeeOutdoors</t>
  </si>
  <si>
    <t>http://joeybeepodcast.com/</t>
  </si>
  <si>
    <t>Journal of Proteome Research Podcast</t>
  </si>
  <si>
    <t>Journal of Proteome Research</t>
  </si>
  <si>
    <t>https://itunes.apple.com/us/podcast/journal-of-proteome-research-podcast/id276659063</t>
  </si>
  <si>
    <t>http://pubs.acs.org/page/jprobs/audio/index.html</t>
  </si>
  <si>
    <t>JRC-ICGEB Joint Workshop</t>
  </si>
  <si>
    <t>https://www.icgeb.org/news_English/items/jrc-icgeb-joint-workshop.html</t>
  </si>
  <si>
    <t>https://itunes.apple.com/us/podcast/jrc-icgeb-joint-workshop/id1185433763</t>
  </si>
  <si>
    <t>Julie Gould</t>
  </si>
  <si>
    <t>http://www.juliegould.net/about-julie/</t>
  </si>
  <si>
    <t>https://twitter.com/juliepcgould?lang=en</t>
  </si>
  <si>
    <t>https://itunes.apple.com/us/podcast/julie-gould/id763460147</t>
  </si>
  <si>
    <t>I Know Dino: The Big Dinosaur Podcast</t>
  </si>
  <si>
    <t>http://iknowdino.com/category/all/dino-podcast/</t>
  </si>
  <si>
    <t>https://twitter.com/IKnowDino</t>
  </si>
  <si>
    <t>https://www.facebook.com/iknowdino/</t>
  </si>
  <si>
    <t>https://itunes.apple.com/us/podcast/i-know-dino-the-big-dinosaur-podcast/id960976813</t>
  </si>
  <si>
    <t>I Wonder...</t>
  </si>
  <si>
    <t>https://itunes.apple.com/us/podcast/i-wonder/id520387452</t>
  </si>
  <si>
    <t>Ice Coffee: the history of human activity in Antarctica</t>
  </si>
  <si>
    <t>https://itunes.apple.com/us/podcast/ice-coffee-the-history-of-human-activity-in-antarctica/id81645817</t>
  </si>
  <si>
    <t>https://icecoffeepodcast.wordpress.com/</t>
  </si>
  <si>
    <t>Ice Station Housman</t>
  </si>
  <si>
    <t>http://www.icestationhousman.com/</t>
  </si>
  <si>
    <t>https://itunes.apple.com/us/podcast/ice-station-housman/id1070381998</t>
  </si>
  <si>
    <t>ICGEB 3rd Post-EURASNET Symposium "RNA Alternative Splicing"</t>
  </si>
  <si>
    <t>https://itunes.apple.com/us/podcast/icgeb-3rd-post-eurasnet-symposium-rna-alternative-splicing/id1009278421</t>
  </si>
  <si>
    <t>https://www.facebook.com/events/345322372303968/</t>
  </si>
  <si>
    <t>http://www.globaleventslist.elsevier.com/events/2015/04/icgeb-post-eurasnet-symposium/</t>
  </si>
  <si>
    <t>The International Commission on Zoological Nomenclature</t>
  </si>
  <si>
    <t>https://itunes.apple.com/us/podcast/iczn-podcast/id478283086</t>
  </si>
  <si>
    <t>http://iczn.blogspot.co.uk/2012/09/f-christian-thompson-and-thomas-pape.html</t>
  </si>
  <si>
    <t>IEAM</t>
  </si>
  <si>
    <t>Integrated Environmental Assessment and Management (IEAM) </t>
  </si>
  <si>
    <t>https://ieampodcast.com/</t>
  </si>
  <si>
    <t>https://itunes.apple.com/us/podcast/ieam/id426676729</t>
  </si>
  <si>
    <t>https://www.linkedin.com/in/jenny-shaw-7129706/</t>
  </si>
  <si>
    <t>Ikonokast</t>
  </si>
  <si>
    <t>http://ikonokast.com/about/</t>
  </si>
  <si>
    <t>https://itunes.apple.com/us/podcast/ikonokast/id1118438954</t>
  </si>
  <si>
    <t>https://www.facebook.com/ikonokastpodcast/</t>
  </si>
  <si>
    <t>Illig Neurobiology Spring 2013</t>
  </si>
  <si>
    <t>University of St. Thomas</t>
  </si>
  <si>
    <t>https://itunes.apple.com/us/podcast/illig-neurobiology-spring-2013/id498857155</t>
  </si>
  <si>
    <t>https://www.mixcloud.com/illigneurobiologyspring2013/</t>
  </si>
  <si>
    <t>http://faculty.virginia.edu/krillig/</t>
  </si>
  <si>
    <t>Imagine My Relief</t>
  </si>
  <si>
    <t>https://itunes.apple.com/us/podcast/imagine-my-relief/id1274480433</t>
  </si>
  <si>
    <t>https://imaginemyrelief.blog/</t>
  </si>
  <si>
    <t>Immersive Theatres Night Sky Podcast</t>
  </si>
  <si>
    <t>https://itunes.apple.com/us/podcast/immersive-theatres-night-sky-podcast/id568675831</t>
  </si>
  <si>
    <t>http://www.davidault.co.uk/</t>
  </si>
  <si>
    <t>In Particular</t>
  </si>
  <si>
    <t>https://itunes.apple.com/us/podcast/in-particular/id1001131655</t>
  </si>
  <si>
    <t xml:space="preserve">CERN                     </t>
  </si>
  <si>
    <t>In The Elements</t>
  </si>
  <si>
    <t>https://inparticular.web.cern.ch/</t>
  </si>
  <si>
    <t>https://itunes.apple.com/us/podcast/in-the-elements/id1281413301</t>
  </si>
  <si>
    <t>In The Garden | 2013 - 2014 UNC-TV</t>
  </si>
  <si>
    <t>NC State University</t>
  </si>
  <si>
    <t>https://itunes.apple.com/us/podcast/in-the-garden-2013-2014-unc-tv/id266529816</t>
  </si>
  <si>
    <t>https://cals.ncsu.edu/horticultural-science/people/bhl/</t>
  </si>
  <si>
    <t>InfectionRejection</t>
  </si>
  <si>
    <t>https://itunes.apple.com/us/podcast/infectionrejection/id523411608</t>
  </si>
  <si>
    <t>https://twitter.com/InfectionSci</t>
  </si>
  <si>
    <t>Insect Minute</t>
  </si>
  <si>
    <t>NC State Insect Museum and WKNC 88.1 FM</t>
  </si>
  <si>
    <t>https://itunes.apple.com/us/podcast/insect-minute/id731534947</t>
  </si>
  <si>
    <t>Interacting Weakly</t>
  </si>
  <si>
    <t>https://itunes.apple.com/us/podcast/interacting-weakly/id504148886</t>
  </si>
  <si>
    <t>https://gileadamit.wordpress.com/</t>
  </si>
  <si>
    <t>InterViews from The National Academy of Sciences</t>
  </si>
  <si>
    <t>The National Academy of Sciences</t>
  </si>
  <si>
    <t>http://www.nasonline.org/news-and-multimedia/podcasts/interviews/?referrer=https://www.google.co.uk/</t>
  </si>
  <si>
    <t>https://itunes.apple.com/us/podcast/interviews-from-the-national-academy-of-sciences/id301625343</t>
  </si>
  <si>
    <t>Into the Okavango</t>
  </si>
  <si>
    <t>https://intotheokavango.org</t>
  </si>
  <si>
    <t>https://itunes.apple.com/us/podcast/into-the-okavango/id994847647</t>
  </si>
  <si>
    <t>Into the Universe</t>
  </si>
  <si>
    <t>https://itunes.apple.com/us/podcast/into-the-universe/id693977257</t>
  </si>
  <si>
    <t>Invasive Species Weblog Podcast</t>
  </si>
  <si>
    <t>http://iswpodcast.blogspot.co.uk/</t>
  </si>
  <si>
    <t>https://itunes.apple.com/us/podcast/invasive-species-weblog-podcast/id260114978</t>
  </si>
  <si>
    <t>https://scholar.google.com/citations?hl=en&amp;user=_lzhQRkAAAAJ&amp;view_op=list_works&amp;sortby=pubdate</t>
  </si>
  <si>
    <t>Irregular Climate</t>
  </si>
  <si>
    <t>https://itunes.apple.com/us/podcast/irregular-climate/id375280931</t>
  </si>
  <si>
    <t>https://twitter.com/scruffydan</t>
  </si>
  <si>
    <t>http://irregularclimate.planet3.org/archives/author/dmoutal</t>
  </si>
  <si>
    <t>IRrelevant Astronomy</t>
  </si>
  <si>
    <t>NASA's Spitzer Science Center and Infrared Processing and Analysis Center</t>
  </si>
  <si>
    <t>https://itunes.apple.com/us/podcast/irrelevant-astronomy/id272545572</t>
  </si>
  <si>
    <t>http://coolcosmos.ipac.caltech.edu/videos/irrelevant/</t>
  </si>
  <si>
    <t>It's a Scientific Fact</t>
  </si>
  <si>
    <t>Radio 2 SER 107.7FM </t>
  </si>
  <si>
    <t>https://itunes.apple.com/us/podcast/its-a-scientific-fact/id523996258</t>
  </si>
  <si>
    <t>University (official)</t>
  </si>
  <si>
    <t>Yale University</t>
  </si>
  <si>
    <t>Hamilton Institute Seminars</t>
  </si>
  <si>
    <t>National University of Ireland</t>
  </si>
  <si>
    <t>https://itunes.apple.com/us/podcast/hamilton-institute-seminars-hd-large/id282432212</t>
  </si>
  <si>
    <t>Hashtag Science</t>
  </si>
  <si>
    <t>https://itunes.apple.com/us/podcast/hashtag-science/id1224943636</t>
  </si>
  <si>
    <t>Hatak's AP Chemistry Podcast</t>
  </si>
  <si>
    <t xml:space="preserve">Arapahoe High School                                        </t>
  </si>
  <si>
    <t>https://itunes.apple.com/us/podcast/hataks-ap-chemistry-podcast/id288653804</t>
  </si>
  <si>
    <t>http://hatakappodcast.blogspot.co.uk/</t>
  </si>
  <si>
    <t>http://littletonpublicschools.net/schools/arapahoe-high-school/</t>
  </si>
  <si>
    <t xml:space="preserve">Arapahoe High School                                                              </t>
  </si>
  <si>
    <t>HayesPhysics Podcast</t>
  </si>
  <si>
    <t>https://itunes.apple.com/us/podcast/hayesphysics-podcast/id447013224</t>
  </si>
  <si>
    <t>HD - NASA's Jet Propulsion Laboratory</t>
  </si>
  <si>
    <t xml:space="preserve">NASA                                                      </t>
  </si>
  <si>
    <t>https://itunes.apple.com/us/podcast/hd-nasas-jet-propulsion-laboratory/id262254981</t>
  </si>
  <si>
    <t>https://www.jpl.nasa.gov/podcast/?page=107</t>
  </si>
  <si>
    <t>Henry Rzepa, talks and Presentations</t>
  </si>
  <si>
    <t>https://itunes.apple.com/us/podcast/henry-rzepa-talks-and-presentations/id215936591</t>
  </si>
  <si>
    <t>https://www.imperial.ac.uk/people/h.rzepa</t>
  </si>
  <si>
    <t>Herpetological Highlights</t>
  </si>
  <si>
    <t>https://herphighlights.podbean.com/</t>
  </si>
  <si>
    <t>https://twitter.com/herphighlights?lang=en</t>
  </si>
  <si>
    <t>https://www.facebook.com/herphighlights</t>
  </si>
  <si>
    <t>https://itunes.apple.com/us/podcast/herpetological-highlights/id1247615493</t>
  </si>
  <si>
    <t>https://www.bangor.ac.uk/biology/research-students/tom-major.php.en</t>
  </si>
  <si>
    <t>HETDEX: The Search for Dark Energy</t>
  </si>
  <si>
    <t>McDonald Observatory</t>
  </si>
  <si>
    <t>https://itunes.apple.com/us/podcast/hetdex-the-search-for-dark-energy/id280096754</t>
  </si>
  <si>
    <t>HHMI BioInteractive Short Films</t>
  </si>
  <si>
    <t>Howard Hughes Medical Institute</t>
  </si>
  <si>
    <t>https://itunes.apple.com/us/podcast/hhmi-biointeractive-short-films/id521698041</t>
  </si>
  <si>
    <t>http://www.hhmi.org/biointeractive/short-films-collection</t>
  </si>
  <si>
    <t>HHMI's Holiday Lectures on Science</t>
  </si>
  <si>
    <t>https://itunes.apple.com/us/podcast/hhmis-holiday-lectures-on-science/id214106297</t>
  </si>
  <si>
    <t>http://www.hhmi.org/biointeractive/holiday-lectures</t>
  </si>
  <si>
    <t>HHMI's Holiday Lectures Video Extras</t>
  </si>
  <si>
    <t>https://itunes.apple.com/us/podcast/hhmis-holiday-lectures-video-extras/id521701450</t>
  </si>
  <si>
    <t>http://www.podcasts.com/hhmis-holiday-lectures-video-extras</t>
  </si>
  <si>
    <t>Hidden Universe HD: NASA's Spitzer Space Telescop</t>
  </si>
  <si>
    <t>NASA's Spitzer Science Center / NASA / Caltech</t>
  </si>
  <si>
    <t>https://itunes.apple.com/us/podcast/hidden-universe-hd-nasas-spitzer-space-telescope/id252259693</t>
  </si>
  <si>
    <t>High Proof Podcas</t>
  </si>
  <si>
    <t>https://highproofpodcast.wordpress.com/</t>
  </si>
  <si>
    <t>https://twitter.com/High_Proof_Cast</t>
  </si>
  <si>
    <t>https://itunes.apple.com/us/podcast/high-proof-podcast/id965593568</t>
  </si>
  <si>
    <t>https://soundcloud.com/highproofpodcast?adjust_t=1w16gb_efkl30&amp;adjust_deeplink=soundcloud%3A%2F%2Fsoundcloudgo&amp;ref=t5664&amp;adjust_fallback=https%3A%2F%2Fwww.soundcloud.com%2Fgo%3Fref%3Dt5664&amp;adjust_label=1101l4BKqx9Q&amp;adjust_install_callback=http%3A%2F%2Fprf.hn%2Fconversion%2Ftracking_mode%3Aapi%2Fclickref%3A1101l4BKqx9Q%2Fconversion_time%3A%7Bcreated_at%7D%2Fconversionref%3AI-%7Badid%7D%2Fcountry%3A%7Bcountry%7D%2Fcustref%3A%7Badid%7D%2Fip_address%3A%7Bip_address%7D%2Fuser_agent%3A%7Buser_agent%7D%2Fconversion_referer%3A%7Bclick_referer%7D%2Fadref%3A%7Bstore%7D%2Fcurrency%3A%7Bcurrency%7D%2F%5Bcategory%3AInstall%2Fsku%3A%7Btracker%7D%2Fversion%3A%7Bapp_version_raw%7D%2Fvalue%3A%7Brevenue%7D%2Fapp_name%3A%7Bapp_name%7D%5D&amp;adjust_event_callback_bhxy2a_qj35ig_1n0o91_cn058f=http%3A%2F%2Fprf.hn%2Fconversion%2Ftracking_mode%3Aapi%2Fclickref%3A1101l4BKqx9Q%2Fconversion_time%3A%7Bcreated_at%7D%2Fconversionref%3AI-%7Badid%7D%2Fcountry%3A%7Bcountry%7D%2Fcustref%3A%7Badid%7D%2Fip_address%3A%7Bip_address%7D%2Fuser_agent%3A%7Buser_agent%7D%2Fconversion_referer%3A%7Bclick_referer%7D%2Fadref%3A%7Bstore%7D%2Fcurrency%3A%7Bcurrency%7D%2F%5Bcategory%3AEvent%2Fsku%3A%7Bevent%7D%2Fversion%3A%7Bapp_version_raw%7D%2Fvalue%3A%7Brevenue%7D%2Fapp_name%3A%7Bapp_name%7D%5D</t>
  </si>
  <si>
    <t>HiRISE: The BeautifulMars Podcast</t>
  </si>
  <si>
    <t>https://itunes.apple.com/us/podcast/hirise-the-beautifulmars-podcast-video/id928543600</t>
  </si>
  <si>
    <t>https://www.uahirise.org/epo/podcasts/</t>
  </si>
  <si>
    <t>Historical Astronomy</t>
  </si>
  <si>
    <t xml:space="preserve">HiRise             </t>
  </si>
  <si>
    <t>https://itunes.apple.com/us/podcast/historical-astronomy/id594480867</t>
  </si>
  <si>
    <t>https://www.learnoutloud.com/Free-Audio-Video/Science/Astronomy/Historical-Astronomy/74493</t>
  </si>
  <si>
    <t>Histories of Environmental Change</t>
  </si>
  <si>
    <t>Environmental Histories Network</t>
  </si>
  <si>
    <t>http://www.environmentalhistories.net/?cat=5</t>
  </si>
  <si>
    <t>https://itunes.apple.com/us/podcast/histories-of-environmental-change/id396406939</t>
  </si>
  <si>
    <t>http://www.environmentalhistories.net/</t>
  </si>
  <si>
    <t>History of the Earth</t>
  </si>
  <si>
    <t>https://itunes.apple.com/us/podcast/history-of-the-earth/id808792827</t>
  </si>
  <si>
    <t>http://historyoftheearthcalendar.blogspot.co.uk/</t>
  </si>
  <si>
    <t>http://www.gravmag.com/index.html</t>
  </si>
  <si>
    <t>Hitchhiker's Guide to Nuclear</t>
  </si>
  <si>
    <t>http://nuclearhitchhiker.blogspot.co.uk/search/label/Podcast</t>
  </si>
  <si>
    <t>https://itunes.apple.com/us/podcast/hitchhikers-guide-to-nuclear-blog-and-podcast/id513848852</t>
  </si>
  <si>
    <t>https://www.facebook.com/pg/nuclearhitchhiker/posts/</t>
  </si>
  <si>
    <t>Hold That Thought</t>
  </si>
  <si>
    <t>Washington University in St. Louis</t>
  </si>
  <si>
    <t>https://itunes.apple.com/us/podcast/hold-that-thought/id570225685</t>
  </si>
  <si>
    <t>http://thought.artsci.wustl.edu/</t>
  </si>
  <si>
    <t>https://twitter.com/WUSTL_thinks</t>
  </si>
  <si>
    <t>https://www.facebook.com/wustl.thinks/</t>
  </si>
  <si>
    <t>Hostile Worlds</t>
  </si>
  <si>
    <t>https://itunes.apple.com/us/podcast/hostile-worlds/id1274020794</t>
  </si>
  <si>
    <t>https://www.facebook.com/hostileworlds/</t>
  </si>
  <si>
    <t>https://twitter.com/HostileWorldsHQ</t>
  </si>
  <si>
    <t>https://itunes.apple.com/us/podcast/hot-math-podcast/id1080231768</t>
  </si>
  <si>
    <t>Hot Math Podcast</t>
  </si>
  <si>
    <t>https://www.facebook.com/hotmathpodcast/</t>
  </si>
  <si>
    <t>https://twitter.com/hotmathpodcast/media</t>
  </si>
  <si>
    <t>http://hotmath.libsyn.com/</t>
  </si>
  <si>
    <t>Hubblecast HD</t>
  </si>
  <si>
    <t>http://feeds.feedburner.com/hubblecast/</t>
  </si>
  <si>
    <t>http://www.spacetelescope.org/videos/archive/category/hubblecast/</t>
  </si>
  <si>
    <t>https://itunes.apple.com/us/podcast/hubblecast-hd/id258935617</t>
  </si>
  <si>
    <t>HubbleSite: Hubble's Universe</t>
  </si>
  <si>
    <t xml:space="preserve">ESA                             </t>
  </si>
  <si>
    <t> Space Telescope Science Institute</t>
  </si>
  <si>
    <t>https://itunes.apple.com/us/podcast/hubblesite-hubbles-universe-ipod-quicktime-small-320x240/id274425952</t>
  </si>
  <si>
    <t>http://hubblesite.org/explore_astronomy/hubbles_universe/</t>
  </si>
  <si>
    <t>ThePodCastHost.com</t>
  </si>
  <si>
    <t>Rad Scientist</t>
  </si>
  <si>
    <t> KPBS Radio/NPR</t>
  </si>
  <si>
    <t>https://www.npr.org/podcasts/557700692/rad-scientist</t>
  </si>
  <si>
    <t>https://itunes.apple.com/us/podcast/rad-scientist/id1293907801?mt=2</t>
  </si>
  <si>
    <t>GARNet UK Plant Science Roundup</t>
  </si>
  <si>
    <t>https://itunes.apple.com/us/podcast/garnet-uk-plant-science-roundup/id1255437811</t>
  </si>
  <si>
    <t>GARNet</t>
  </si>
  <si>
    <t>https://www.garnetcommunity.org.uk/about-us</t>
  </si>
  <si>
    <t>GCB Bioenergy</t>
  </si>
  <si>
    <t>https://itunes.apple.com/us/podcast/gcb-bioenergy/id429496211</t>
  </si>
  <si>
    <t>http://www.podcasts.com/gcb-bioenergy-71</t>
  </si>
  <si>
    <t>http://onlinelibrary.wiley.com/journal/10.1111/%28ISSN%291757-1707/homepage/ForAuthors.html</t>
  </si>
  <si>
    <t>Geek Chic's Weird Science</t>
  </si>
  <si>
    <t>http://geekchic.libsyn.com/</t>
  </si>
  <si>
    <t>https://twitter.com/GCweirdscience</t>
  </si>
  <si>
    <t>https://itunes.apple.com/us/podcast/geek-chics-weird-science/id921816230</t>
  </si>
  <si>
    <t>http://www.drjack.co.uk/about/</t>
  </si>
  <si>
    <t>Geek Counterpoint -- Your antidote to soundbite science!</t>
  </si>
  <si>
    <t>https://itunes.apple.com/us/podcast/geek-counterpoint-your-antidote-to-soundbite-science/id81431547</t>
  </si>
  <si>
    <t>Generation Anthropocene</t>
  </si>
  <si>
    <t>https://itunes.apple.com/us/podcast/generation-anthropocene/id526637040</t>
  </si>
  <si>
    <t>https://soundcloud.com/generation-anthropocene</t>
  </si>
  <si>
    <t>https://twitter.com/GenAnthropocene</t>
  </si>
  <si>
    <t>https://www.genanthro.com/about/</t>
  </si>
  <si>
    <t>Gimme some space</t>
  </si>
  <si>
    <t>https://itunes.apple.com/us/podcast/gimme-some-space/id1215210997</t>
  </si>
  <si>
    <t>GLIMPSE Podcast</t>
  </si>
  <si>
    <t>MIT Postdocotral Association</t>
  </si>
  <si>
    <t>https://itunes.apple.com/us/podcast/glimpse-podcast/id1048620479</t>
  </si>
  <si>
    <t>http://glimpse.mit.edu/</t>
  </si>
  <si>
    <t>https://twitter.com/glimpsepodcast</t>
  </si>
  <si>
    <t>https://soundcloud.com/glimpsepod</t>
  </si>
  <si>
    <t>Global Challenges/Chemistry Solutions</t>
  </si>
  <si>
    <t>https://itunes.apple.com/us/podcast/global-challenges-chemistry-solutions/id283627508</t>
  </si>
  <si>
    <t>Go For Launch - Live Lauch Reports</t>
  </si>
  <si>
    <t>http://neozaz.com/spacex-launch-august-13th/</t>
  </si>
  <si>
    <t>https://itunes.apple.com/us/podcast/go-for-launch-live-lauch-reports/id1235748221</t>
  </si>
  <si>
    <t>Goggles Optional</t>
  </si>
  <si>
    <t>http://gogglesoptional.com/about/</t>
  </si>
  <si>
    <t>https://twitter.com/gogglesoptional?lang=en</t>
  </si>
  <si>
    <t>https://www.facebook.com/GogglesOptional/</t>
  </si>
  <si>
    <t>https://itunes.apple.com/us/podcast/goggles-optional/id741516137</t>
  </si>
  <si>
    <t>Goggles Optional Shorts</t>
  </si>
  <si>
    <t>GOSS NET 1</t>
  </si>
  <si>
    <t>https://itunes.apple.com/us/podcast/goss-net-1/id1072622787</t>
  </si>
  <si>
    <t>https://gossnet1.space/about/</t>
  </si>
  <si>
    <t>Grannis Island</t>
  </si>
  <si>
    <t>Cold Spring School</t>
  </si>
  <si>
    <t>https://itunes.apple.com/us/podcast/grannis-island/id1072798674</t>
  </si>
  <si>
    <t>http://www.coldspringschool.us/Grannis_Island_Podcasts/History_Podcast/History_Podcast.html</t>
  </si>
  <si>
    <t>Groks Science Radio Show and Podcast</t>
  </si>
  <si>
    <t>WHYR 96.9FM, WHPK 88.5FM</t>
  </si>
  <si>
    <t>https://grokscience.wordpress.com/category/episodes/</t>
  </si>
  <si>
    <t>https://itunes.apple.com/us/podcast/groks-science-radio-show-and-podcast/id73329471</t>
  </si>
  <si>
    <t>Fan of Astronomy</t>
  </si>
  <si>
    <t>https://www.youtube.com/watch?v=NaImR_OUnJg</t>
  </si>
  <si>
    <t>https://itunes.apple.com/us/podcast/fan-of-astronomy/id1179099780</t>
  </si>
  <si>
    <t>Fermilab Today Result of the Week II</t>
  </si>
  <si>
    <t xml:space="preserve">Fermilab                 </t>
  </si>
  <si>
    <t xml:space="preserve">Other Research Body </t>
  </si>
  <si>
    <t>Other research body</t>
  </si>
  <si>
    <t>https://itunes.apple.com/us/podcast/fermilab-today-result-of-the-week-ii/id491340554</t>
  </si>
  <si>
    <t>http://www.elliottmccrory.com/wp/sample-page/</t>
  </si>
  <si>
    <t xml:space="preserve">BBC Scotland                     </t>
  </si>
  <si>
    <t xml:space="preserve">PhD Comics                  </t>
  </si>
  <si>
    <t>KCHUNG 1630 AM</t>
  </si>
  <si>
    <t>Festival of the Spoken Nerd: Extra Time For Questions Podcast</t>
  </si>
  <si>
    <t>http://festivalofthespokennerd.com/podcast/</t>
  </si>
  <si>
    <t>https://itunes.apple.com/us/podcast/festival-spoken-nerd-extra-time-for-questions-podcast/id466246717</t>
  </si>
  <si>
    <t>Field Notes from the Montana Natural History Center</t>
  </si>
  <si>
    <t>Montana Public Radio</t>
  </si>
  <si>
    <t>https://itunes.apple.com/us/podcast/field-notes-from-the-montana-natural-history-center/id1144748992</t>
  </si>
  <si>
    <t>http://mtpr.org/programs/field-notes</t>
  </si>
  <si>
    <t>radio show running since 1992</t>
  </si>
  <si>
    <t>Fieldwork Diaries</t>
  </si>
  <si>
    <t>https://itunes.apple.com/us/podcast/fieldwork-diaries/id1275636786</t>
  </si>
  <si>
    <t>https://twitter.com/fieldworkdiary?lang=en</t>
  </si>
  <si>
    <t>https://www.fieldworkdiaries.com/about/</t>
  </si>
  <si>
    <t>Florida Marine Science Educators Association</t>
  </si>
  <si>
    <t>The Florida Marine Science Educators Association</t>
  </si>
  <si>
    <t>https://itunes.apple.com/us/podcast/florida-marine-science-educators-association/id537038817</t>
  </si>
  <si>
    <t>https://sites.google.com/a/fmsea.org/welcome/</t>
  </si>
  <si>
    <t>FluoMicro 2017</t>
  </si>
  <si>
    <t>https://itunes.apple.com/us/podcast/fluomicro-2017/id1334074066</t>
  </si>
  <si>
    <t>https://www.icgeb.org/microscopy-2017.html</t>
  </si>
  <si>
    <t>https://itunes.apple.com/us/podcast/fluomicro-icgeb/id1114819681</t>
  </si>
  <si>
    <t>https://www.icgeb.org/microscopy-2016.html</t>
  </si>
  <si>
    <t>FluoMicro@ICGEB</t>
  </si>
  <si>
    <t>Flyover State Science</t>
  </si>
  <si>
    <t>http://flyoverstatescience.com/about/the-podcast/</t>
  </si>
  <si>
    <t>https://itunes.apple.com/us/podcast/flyover-state-science/id1270308070</t>
  </si>
  <si>
    <t>https://www.facebook.com/FlyoverStateScience/</t>
  </si>
  <si>
    <t>https://twitter.com/FlyoverStateSci</t>
  </si>
  <si>
    <t>For Science!</t>
  </si>
  <si>
    <t>https://itunes.apple.com/us/podcast/for-science/id572130276</t>
  </si>
  <si>
    <t>https://www.angrybeanie.com/podcasts/shows/wistemm</t>
  </si>
  <si>
    <t>https://twitter.com/angrybeanie</t>
  </si>
  <si>
    <t>https://www.facebook.com/angrybeanie</t>
  </si>
  <si>
    <t>Forecast: climate conversations with Michael White</t>
  </si>
  <si>
    <t>http://forecastpod.org/index.php/about/</t>
  </si>
  <si>
    <t>https://www.facebook.com/forecastpod</t>
  </si>
  <si>
    <t>https://twitter.com/MWClimateSci</t>
  </si>
  <si>
    <t>https://itunes.apple.com/us/podcast/forecast-climate-conversations-with-michael-white/id1050871256</t>
  </si>
  <si>
    <t>https://itunes.apple.com/us/podcast/forensic-geek/id1069783500</t>
  </si>
  <si>
    <t>Forensic Geek</t>
  </si>
  <si>
    <t>FQXi Podcast</t>
  </si>
  <si>
    <t xml:space="preserve"> The Foundational Questions Institute</t>
  </si>
  <si>
    <t>https://fqxi.org/community/podcast</t>
  </si>
  <si>
    <t>https://fqxi.org/who</t>
  </si>
  <si>
    <t>Fraknoi's Universe_The All-American Solar Eclipse</t>
  </si>
  <si>
    <t>https://itunes.apple.com/us/podcast/fraknois-universe-the-all-american-solar-eclipse/id1271529957</t>
  </si>
  <si>
    <t>http://fraknoisuniverse.libsyn.com/website/the-all-american-solar-eclipse</t>
  </si>
  <si>
    <t>https://en.wikipedia.org/wiki/Andrew_Fraknoi</t>
  </si>
  <si>
    <t>Free Associations</t>
  </si>
  <si>
    <t>Population Health Exchange</t>
  </si>
  <si>
    <t>https://itunes.apple.com/us/podcast/free-associations/id1281113532</t>
  </si>
  <si>
    <t>https://populationhealthexchange.org/library/podcasts/free-associations/</t>
  </si>
  <si>
    <t>Free Primates</t>
  </si>
  <si>
    <t>https://itunes.apple.com/us/podcast/free-primates/id437452705</t>
  </si>
  <si>
    <t>Friends of the Island Fox</t>
  </si>
  <si>
    <t>http://islandfox.org/labels/Fox%20Talk%20Podcast.html</t>
  </si>
  <si>
    <t>https://itunes.apple.com/us/podcast/friends-of-the-island-fox/id269213759</t>
  </si>
  <si>
    <t>FromNewtstoNewton's Podcast</t>
  </si>
  <si>
    <t>https://itunes.apple.com/us/podcast/fromnewtstonewtons-podcast/id1260282100</t>
  </si>
  <si>
    <t>https://itunes.apple.com/gb/podcast/fqxi-podcast/id523787376?mt=2</t>
  </si>
  <si>
    <t>Frontiers</t>
  </si>
  <si>
    <t>https://itunes.apple.com/us/podcast/frontiers/id577389804</t>
  </si>
  <si>
    <t>http://www.bbc.co.uk/programmes/b006qy5p/episodes/downloads</t>
  </si>
  <si>
    <t>FrostBytes: Soundbytes of Cool Research</t>
  </si>
  <si>
    <t>Climate and Cryosphere and Association of Polar Early Career Scientists</t>
  </si>
  <si>
    <t>https://itunes.apple.com/us/podcast/frostbytes-soundbytes-of-cool-research/id548585075</t>
  </si>
  <si>
    <t>http://cryocasts.blogspot.co.uk/</t>
  </si>
  <si>
    <t>Fuzzy Logic Science Show</t>
  </si>
  <si>
    <t>Canberra’s Radio 2XX 98.3FM</t>
  </si>
  <si>
    <t>https://itunes.apple.com/us/podcast/fuzzy-logic-science-show/id371913970</t>
  </si>
  <si>
    <t>https://fuzzylogicon2xx.podbean.com/e/planet-disrupted/</t>
  </si>
  <si>
    <t>EAGE E-Lecture Series</t>
  </si>
  <si>
    <t>European Association of Geoscientists and Engineers (EAGE)</t>
  </si>
  <si>
    <t>https://itunes.apple.com/us/podcast/eage-e-lecture-series/id907442272</t>
  </si>
  <si>
    <t>https://itunes.apple.com/us/podcast/earth-touch-insider-hd/id880579187</t>
  </si>
  <si>
    <t>Earth Touch Insider</t>
  </si>
  <si>
    <t>Earthquake and Seismology</t>
  </si>
  <si>
    <t xml:space="preserve">UCTV                       </t>
  </si>
  <si>
    <t>https://itunes.apple.com/us/podcast/earthquake-and-seismology-video/id429808485</t>
  </si>
  <si>
    <t>https://www.uctv.tv/earthquakes/</t>
  </si>
  <si>
    <t>Earthwatch Podcast</t>
  </si>
  <si>
    <t>Earthwatch Institute</t>
  </si>
  <si>
    <t>http://eu.earthwatch.org/News-Media/earthwatch-podcast-trailer</t>
  </si>
  <si>
    <t>https://itunes.apple.com/us/podcast/earthwatch-podcast/id1275089999</t>
  </si>
  <si>
    <t>East Antrim Astronomical Society Stargazers Podcast</t>
  </si>
  <si>
    <t>East Antrim Astronomical Society</t>
  </si>
  <si>
    <t>IRELAND (REPUBLIC OF)</t>
  </si>
  <si>
    <t>https://itunes.apple.com/us/podcast/east-antrim-astronomical-society-stargazers-podcast/id202495754</t>
  </si>
  <si>
    <t>http://www.niaas.co.uk/podcasts/podcasts.html</t>
  </si>
  <si>
    <t>Eclipse On Tap</t>
  </si>
  <si>
    <t>https://itunes.apple.com/us/podcast/eclipse-on-tap/id1280220099</t>
  </si>
  <si>
    <t>https://twitter.com/EclipseOntap</t>
  </si>
  <si>
    <t>EcoTalk</t>
  </si>
  <si>
    <t>https://itunes.apple.com/us/podcast/ecotalk/id722242496</t>
  </si>
  <si>
    <t>https://twitter.com/andy_michelson?lang=en</t>
  </si>
  <si>
    <t>http://ecotalk.libsyn.com/ecotalk</t>
  </si>
  <si>
    <t>ECS Podcast</t>
  </si>
  <si>
    <t>The Electrochemical Society</t>
  </si>
  <si>
    <t>http://www.electrochem.org/redcat-blog/tag/ecs-podcast/</t>
  </si>
  <si>
    <t>https://itunes.apple.com/us/podcast/ecs-podcast/id977644527</t>
  </si>
  <si>
    <t>Education Audio</t>
  </si>
  <si>
    <t>http://www.aquariumofpacific.org/multimedia/audio/category/educational</t>
  </si>
  <si>
    <t>https://itunes.apple.com/us/podcast/education-audio/id1161560877</t>
  </si>
  <si>
    <t>Elements Science</t>
  </si>
  <si>
    <t>https://itunes.apple.com/us/podcast/elements-science/id508775364</t>
  </si>
  <si>
    <t>Einstein-Montefiore Department of Medicine</t>
  </si>
  <si>
    <t>https://itunes.apple.com/us/podcast/einstein-montefiore-department-of-medicine/id553029784</t>
  </si>
  <si>
    <t>Encounters Podcast</t>
  </si>
  <si>
    <t>http://www.encountersnorth.org/bio.htm</t>
  </si>
  <si>
    <t>https://itunes.apple.com/us/podcast/encounters-podcast/id304284997</t>
  </si>
  <si>
    <t>Energy</t>
  </si>
  <si>
    <t>https://itunes.apple.com/us/podcast/energy-video/id382084179</t>
  </si>
  <si>
    <t>https://www.uctv.tv/search-moreresults.aspx?catSubID=163&amp;subject=sci</t>
  </si>
  <si>
    <t>Engineering Word Of The Day</t>
  </si>
  <si>
    <t>https://twitter.com/PiosLabs</t>
  </si>
  <si>
    <t>https://www.facebook.com/pioslabs</t>
  </si>
  <si>
    <t>https://itunes.apple.com/us/podcast/engineering-word-of-the-day/id1237773605</t>
  </si>
  <si>
    <t>http://engineeringwordoftheday.com/</t>
  </si>
  <si>
    <t>Entocast</t>
  </si>
  <si>
    <t>https://www.entocast.com/#about-section</t>
  </si>
  <si>
    <t>https://twitter.com/entocast</t>
  </si>
  <si>
    <t>https://www.facebook.com/entocast</t>
  </si>
  <si>
    <t>https://itunes.apple.com/us/podcast/entocast/id1235720111</t>
  </si>
  <si>
    <t>Entropic Brain-Computer Interfaces</t>
  </si>
  <si>
    <t>https://itunes.apple.com/us/podcast/entropic-brain-computer-interfaces/id1306121518</t>
  </si>
  <si>
    <t>https://twitter.com/SamHincks</t>
  </si>
  <si>
    <t>Environmental Almanac</t>
  </si>
  <si>
    <t xml:space="preserve">PIOS LABS               </t>
  </si>
  <si>
    <t>William 580/NPR</t>
  </si>
  <si>
    <t>https://itunes.apple.com/us/podcast/environmental-almanac/id1068592038</t>
  </si>
  <si>
    <t>https://will.illinois.edu/index.php/environmentalalmanac</t>
  </si>
  <si>
    <t>Eppendorf Award Podcast</t>
  </si>
  <si>
    <t>https://itunes.apple.com/us/podcast/eppendorf-award-podcast/id318802570</t>
  </si>
  <si>
    <t>http://feeds.nature.com/eppendorf/podcast/current</t>
  </si>
  <si>
    <t>Epsilon Actual Radio Show</t>
  </si>
  <si>
    <t>https://itunes.apple.com/us/podcast/epsilon-actual-radio-show/id1278208155</t>
  </si>
  <si>
    <t>https://www.epsilonactual.com/epsilon-actual-radio-show/</t>
  </si>
  <si>
    <t>https://twitter.com/epsilonactual</t>
  </si>
  <si>
    <t>https://www.facebook.com/epsilonactual</t>
  </si>
  <si>
    <t>ESApod, audio and video from space</t>
  </si>
  <si>
    <t xml:space="preserve">video podcasts      </t>
  </si>
  <si>
    <t>https://itunes.apple.com/us/podcast/esapod-audio-and-video-from-space/id117835479</t>
  </si>
  <si>
    <t>ESOcast HD</t>
  </si>
  <si>
    <t>European Southern Observatory</t>
  </si>
  <si>
    <t>http://www.planetary.org/connect/our-experts/profiles/joe-liske.html</t>
  </si>
  <si>
    <t>https://itunes.apple.com/us/podcast/esocast-hd/id295471183</t>
  </si>
  <si>
    <t>https://www.eso.org/public/videos/archive/category/esocast/</t>
  </si>
  <si>
    <t>EstuaryLive TV</t>
  </si>
  <si>
    <t>Marine Grafics/NCNERR</t>
  </si>
  <si>
    <t>https://itunes.apple.com/us/podcast/estuarylive-tv/id214640088</t>
  </si>
  <si>
    <t>Everyday Science</t>
  </si>
  <si>
    <t>Little Shop of Physics/PSD TV</t>
  </si>
  <si>
    <t>https://itunes.apple.com/us/podcast/everyday-science/id335224398</t>
  </si>
  <si>
    <t>http://www.podcasts.com/everyday-science</t>
  </si>
  <si>
    <t>http://www.lsop.colostate.edu/</t>
  </si>
  <si>
    <t>Evolution</t>
  </si>
  <si>
    <t>https://itunes.apple.com/us/podcast/evolution-video/id382084600</t>
  </si>
  <si>
    <t>https://www.uctv.tv/search-moreresults.aspx?catSubID=113&amp;subject=sci&amp;page=16</t>
  </si>
  <si>
    <t>Evolution 101</t>
  </si>
  <si>
    <t>http://evolution-101.blogspot.co.uk/</t>
  </si>
  <si>
    <t>https://itunes.apple.com/us/podcast/evolution-101/id121787620</t>
  </si>
  <si>
    <t>Evolution Talk</t>
  </si>
  <si>
    <t>http://evolutiontalk.libsyn.com/about</t>
  </si>
  <si>
    <t>https://twitter.com/@rickcoste</t>
  </si>
  <si>
    <t>Expert Citation</t>
  </si>
  <si>
    <t>https://itunes.apple.com/us/podcast/expert-citation/id1132825162</t>
  </si>
  <si>
    <t>https://podfanatic.com/podcast/expert-citation/episode/episode-002-genetics-general-education-and-geodude</t>
  </si>
  <si>
    <t>Explore The Solar System</t>
  </si>
  <si>
    <t>https://itunes.apple.com/us/podcast/explore-the-solar-system/id799676463</t>
  </si>
  <si>
    <t>https://www.cfa.harvard.edu/~bburkhar/Home.html</t>
  </si>
  <si>
    <t>Explore A Story</t>
  </si>
  <si>
    <t>http://exploreastory.com/about</t>
  </si>
  <si>
    <t>https://twitter.com/@Ehmee</t>
  </si>
  <si>
    <t>https://itunes.apple.com/us/podcast/exploreastory/id1332888454</t>
  </si>
  <si>
    <t>Exploring Arizona Life Science Research and Biodiversity with the Tree of Life Web Project</t>
  </si>
  <si>
    <t>Tree of Life Web Project</t>
  </si>
  <si>
    <t>The Field Museum</t>
  </si>
  <si>
    <t>https://itunes.apple.com/us/podcast/exploring-arizona-life-science-research-biodiversity/id207535091</t>
  </si>
  <si>
    <t>http://tolweb.org/tree/learn/ToLPodcasts/ToLPodcastsMain.html</t>
  </si>
  <si>
    <t>Exploring Frontiers in Translational Research</t>
  </si>
  <si>
    <t>https://itunes.apple.com/us/podcast/exploring-frontiers-in-translational-research/id551553637</t>
  </si>
  <si>
    <t>https://www.mercodia.se/podcasts</t>
  </si>
  <si>
    <t>Extinctions in Near Time: Biodiversity Loss Since the Pleistocene</t>
  </si>
  <si>
    <t>https://www.podomatic.com/podcasts/extinctionseminar</t>
  </si>
  <si>
    <t>https://itunes.apple.com/us/podcast/extinctions-in-near-time-biodiversity-loss-since-pleistocene/id493167021</t>
  </si>
  <si>
    <t>https://web.stanford.edu/group/hadlylab/people/hadly.html</t>
  </si>
  <si>
    <t>Eye On The Night Sky</t>
  </si>
  <si>
    <t>http://digital.vpr.net/people/mark-breen#stream/0</t>
  </si>
  <si>
    <t>https://itunes.apple.com/us/podcast/eye-on-the-night-sky/id258643477</t>
  </si>
  <si>
    <t>https://www.fairbanksmuseum.org/planetarium/eye-on-the-night-sky</t>
  </si>
  <si>
    <t>Darwin’s Bulldogs podcast</t>
  </si>
  <si>
    <t> Consortium for Evolutionary Studies at California State University, </t>
  </si>
  <si>
    <t>https://itunes.apple.com/us/podcast/darwins-bulldogs-podcast/id347001843</t>
  </si>
  <si>
    <t>https://player.fm/series/darwins-bulldogs-podcast</t>
  </si>
  <si>
    <t>Data Crunch | Big Data | Data Analytics | Data Science</t>
  </si>
  <si>
    <t>Vault Analytics</t>
  </si>
  <si>
    <t>https://vaultanalytics.com/datacrunch/</t>
  </si>
  <si>
    <t>https://itunes.apple.com/us/podcast/data-crunch-big-data-data-analytics-data-science/id1165189603</t>
  </si>
  <si>
    <t>Data Skeptic</t>
  </si>
  <si>
    <t>Data Skeptics</t>
  </si>
  <si>
    <t>https://dataskeptic.com/services</t>
  </si>
  <si>
    <t>https://itunes.apple.com/us/podcast/data-skeptic/id890348705</t>
  </si>
  <si>
    <t>Deer University</t>
  </si>
  <si>
    <t>http://deeruniversity.libsyn.com/</t>
  </si>
  <si>
    <t>https://www.facebook.com/msu.deerlab/</t>
  </si>
  <si>
    <t>https://twitter.com/@MSUDeerLab</t>
  </si>
  <si>
    <t>https://itunes.apple.com/us/podcast/deer-university/id1234304336</t>
  </si>
  <si>
    <t>Defence Science and Technology</t>
  </si>
  <si>
    <t>Defence Science and Technology Group</t>
  </si>
  <si>
    <t>https://itunes.apple.com/us/podcast/defence-science-and-technology/id908604297</t>
  </si>
  <si>
    <t>https://en.wikipedia.org/wiki/Defence_Science_and_Technology_Group</t>
  </si>
  <si>
    <t>Delta Dispatches</t>
  </si>
  <si>
    <t>Restore the Mississippi River Delta</t>
  </si>
  <si>
    <t>http://mississippiriverdelta.org/delta-dispatches-podcast-march-9-2017/</t>
  </si>
  <si>
    <t>https://itunes.apple.com/us/podcast/delta-dispatches/id1212485340</t>
  </si>
  <si>
    <t>DeLTAcast</t>
  </si>
  <si>
    <t>https://deltacenter.uiowa.edu/deltacasts</t>
  </si>
  <si>
    <t>University of Iowa</t>
  </si>
  <si>
    <t>https://itunes.apple.com/us/podcast/deltacast/id1110506226</t>
  </si>
  <si>
    <t>Dessert Lionel Discs</t>
  </si>
  <si>
    <t>https://itunes.apple.com/us/podcast/dessert-lionel-discs/id568079794</t>
  </si>
  <si>
    <t>https://player.fm/series/dessert-lionel-discs-1879787</t>
  </si>
  <si>
    <t>http://web.archive.org/web/20151119212116/https://twitter.com/LionelTheT25</t>
  </si>
  <si>
    <t>Diamond Lightsource Podcast</t>
  </si>
  <si>
    <t>https://www.thenakedscientists.com/podcasts/archive/diamond</t>
  </si>
  <si>
    <t>https://itunes.apple.com/us/podcast/diamond-lightsource-podcast/id335010440</t>
  </si>
  <si>
    <t>Diffusion Science radio</t>
  </si>
  <si>
    <t>http://www.diffusionradio.com/</t>
  </si>
  <si>
    <t>http://www.diffusionradio.com/2005/12/ian_woolf_1.html</t>
  </si>
  <si>
    <t>Dinosaur George Podcast </t>
  </si>
  <si>
    <t>https://twitter.com/DinosaurGeorge</t>
  </si>
  <si>
    <t>http://www.dinosaurgeorgepodcast.com/page/4/</t>
  </si>
  <si>
    <t>https://itunes.apple.com/us/podcast/dinosaur-george-podcast-podcast-devoted-to-paleontology/id1141968957</t>
  </si>
  <si>
    <t>https://dinosaurgeorge.com/</t>
  </si>
  <si>
    <t>Dinosaurs: Before They Were Fuels</t>
  </si>
  <si>
    <t>https://itunes.apple.com/us/podcast/dinosaurs-before-they-were-fuels-mp3/id288814084</t>
  </si>
  <si>
    <t>Dirty Water</t>
  </si>
  <si>
    <t>http://waterwise.libsyn.com/</t>
  </si>
  <si>
    <t>https://www.linkedin.com/pulse/dirty-water-new-podcast-all-things-quality-stuart-khan/</t>
  </si>
  <si>
    <t>https://itunes.apple.com/us/podcast/dirty-water/id1167873749</t>
  </si>
  <si>
    <t>DissectingLove</t>
  </si>
  <si>
    <t>https://itunes.apple.com/us/podcast/dissectinglove/id914319139</t>
  </si>
  <si>
    <t>http://dissectinglove.weebly.com/podcast</t>
  </si>
  <si>
    <t>https://www.facebook.com/dissectinglove</t>
  </si>
  <si>
    <t>Doctor Jack’s Soapbox Seminars</t>
  </si>
  <si>
    <t>https://itunes.apple.com/us/podcast/doctor-jacks-soapbox-seminars/id317032487</t>
  </si>
  <si>
    <t>https://en.wikipedia.org/wiki/Bill_DeSmedt</t>
  </si>
  <si>
    <t>Double Blind Science</t>
  </si>
  <si>
    <t>http://www.doubleblindscience.com/episodes/</t>
  </si>
  <si>
    <t>https://www.facebook.com/doubleblindscience</t>
  </si>
  <si>
    <t>https://twitter.com/doubleblindsci/</t>
  </si>
  <si>
    <t>https://itunes.apple.com/us/podcast/double-blind-science/id981379810</t>
  </si>
  <si>
    <t>Double X Science</t>
  </si>
  <si>
    <t>https://itunes.apple.com/us/podcast/double-x-science/id604770613</t>
  </si>
  <si>
    <t>https://www.podomatic.com/podcasts/doublexscience/episodes/2013-12-22T15_54_20-08_00</t>
  </si>
  <si>
    <t>Douchy's Biology Podcast</t>
  </si>
  <si>
    <t>https://itunes.apple.com/us/podcast/douchys-biology-podcast/id112457795</t>
  </si>
  <si>
    <t>http://www.evolveducation.com.au/biology.html</t>
  </si>
  <si>
    <t>Dr Hill Science News</t>
  </si>
  <si>
    <t>https://itunes.apple.com/us/podcast/dr-hill-science-news/id1296651591</t>
  </si>
  <si>
    <t>Dr. Carlson's Science Theater</t>
  </si>
  <si>
    <t>Total # Audio podcasts</t>
  </si>
  <si>
    <t>http://www.sciencetheater.net/</t>
  </si>
  <si>
    <t>https://itunes.apple.com/us/podcast/dr-carlsons-science-theater/id111121731</t>
  </si>
  <si>
    <t>Dr. Dave Brodbeck's Statistics Videos</t>
  </si>
  <si>
    <t>Algoma University</t>
  </si>
  <si>
    <t>https://itunes.apple.com/us/podcast/dr-dave-brodbecks-statistics-videos/id419731588</t>
  </si>
  <si>
    <t>https://podfanatic.com/podcast/dr-dave-brodbeck-s-statistics-videos</t>
  </si>
  <si>
    <t>https://itunes.apple.com/us/podcast/dr-david-brodbecks-psychology-lectures-from-algoma/id155765407</t>
  </si>
  <si>
    <t>Dr. Harold C. Connolly Jr.</t>
  </si>
  <si>
    <t>https://itunes.apple.com/us/podcast/dr-harold-c-connolly-jr-podcast/id1202375757</t>
  </si>
  <si>
    <t>https://haroldconnollyblog.wordpress.com/about/</t>
  </si>
  <si>
    <t>Dr. Kiki's Science Hour </t>
  </si>
  <si>
    <t>https://twit.tv/episodes?filter[shows]=1654&amp;page=6</t>
  </si>
  <si>
    <t>https://itunes.apple.com/us/podcast/dr-kikis-science-hour-video-hi/id366904465</t>
  </si>
  <si>
    <t>https://twit.tv/about/what-is-twit-tv</t>
  </si>
  <si>
    <t>Dr. Matt and Dr. Mike's Medical Podcast</t>
  </si>
  <si>
    <t>https://castbox.fm/episode/Episode-25-Homeostasis-id1002337-id64263234?country=us</t>
  </si>
  <si>
    <t>https://twitter.com/gubiosciences</t>
  </si>
  <si>
    <t>https://www.facebook.com/Dr-Matt-Dr-Mikes-Medical-Podcast-129610921014335/</t>
  </si>
  <si>
    <t>https://itunes.apple.com/us/podcast/dr-matt-and-dr-mikes-medical-podcast/id1270681468</t>
  </si>
  <si>
    <t>Dr. Tim's Spineless Wonders</t>
  </si>
  <si>
    <t>https://agriculture.purdue.edu/agcomm/newscolumns/archives/SW/2018/January/180109SW.html#.WnJI_6hl82x</t>
  </si>
  <si>
    <t>https://itunes.apple.com/us/podcast/dr-tims-spineless-wonders/id1261089226</t>
  </si>
  <si>
    <t>Dragon Tongues</t>
  </si>
  <si>
    <t>https://www.patreon.com/user?u=80230#_=_</t>
  </si>
  <si>
    <t>https://itunes.apple.com/us/podcast/dragon-tongues/id793552294</t>
  </si>
  <si>
    <t>http://dragontongues.ca/</t>
  </si>
  <si>
    <t>https://twitter.com/dragon_tongues?lang=en</t>
  </si>
  <si>
    <t>Cardiac Nuclear Medicine Podcast</t>
  </si>
  <si>
    <t>https://itunes.apple.com/us/podcast/cardiac-nuclear-medicine-podcast/id254026144</t>
  </si>
  <si>
    <t>http://cardiacnuclearmedicine.blogspot.co.uk/</t>
  </si>
  <si>
    <t>The Nuclear Medicine and Molecular Medicine Podcast</t>
  </si>
  <si>
    <t>https://itunes.apple.com/no/podcast/nuclear-medicine-molecular/id94286547?m]t=2</t>
  </si>
  <si>
    <t>http://nuccast.com/</t>
  </si>
  <si>
    <t>Carnegie Science Center Podcast</t>
  </si>
  <si>
    <t>Carnegie Science Centre</t>
  </si>
  <si>
    <t>https://itunes.apple.com/us/podcast/carnegie-science-center-podcast/id914039269</t>
  </si>
  <si>
    <t>http://podcastingcsc.podbean.com/</t>
  </si>
  <si>
    <t>CARTA - Center for Academic Research and Training in Anthropogeny</t>
  </si>
  <si>
    <t>https://itunes.apple.com/us/podcast/carta-center-for-academic-research-training-in-anthropogeny/id422679514</t>
  </si>
  <si>
    <t>https://www.uctv.tv/carta/</t>
  </si>
  <si>
    <t>https://carta.anthropogeny.org/</t>
  </si>
  <si>
    <t>Cary EcoPicks</t>
  </si>
  <si>
    <t>Cary Institute of Ecosystem Studies</t>
  </si>
  <si>
    <t>https://itunes.apple.com/us/podcast/cary-ecopicks/id662932756</t>
  </si>
  <si>
    <t xml:space="preserve"> http://www.caryinstitute.org/</t>
  </si>
  <si>
    <t>https://www.listennotes.com/c/251d1773d8f247d184ce66b60e705874/earth-wise-ecopicks/?s=id</t>
  </si>
  <si>
    <t>Cassandra Bendall's Podcast</t>
  </si>
  <si>
    <t>https://itunes.apple.com/us/podcast/cassandra-bendalls-podcast/id1044583144</t>
  </si>
  <si>
    <t>https://www.podomatic.com/podcasts/cassandrabendall93</t>
  </si>
  <si>
    <t>Cast Nine</t>
  </si>
  <si>
    <t>http://castnine.com/podcast/</t>
  </si>
  <si>
    <t>https://itunes.apple.com/us/podcast/cast-nine/id1260205076</t>
  </si>
  <si>
    <t>Catalyst</t>
  </si>
  <si>
    <t>https://itunes.apple.com/us/podcast/catalyst/id283979476</t>
  </si>
  <si>
    <t>http://www.abc.net.au/catalyst/</t>
  </si>
  <si>
    <t>https://www.facebook.com/ABCCatalyst</t>
  </si>
  <si>
    <t>https://twitter.com/ABCCatalyst</t>
  </si>
  <si>
    <t>ABC TV (Australian Broadcasting Corporation)</t>
  </si>
  <si>
    <t>CCGA Chemistry - Dr. Knight » Podcasts</t>
  </si>
  <si>
    <t>College of Costal Georgia`</t>
  </si>
  <si>
    <t>https://itunes.apple.com/us/podcast/ccga-chemistry-dr-knight-podcasts/id1032060553</t>
  </si>
  <si>
    <t>CDC Vital Minute</t>
  </si>
  <si>
    <t>https://www2c.cdc.gov/podcasts/browse.asp?c=365&amp;cmdGo=Go%21</t>
  </si>
  <si>
    <t>https://itunes.apple.com/us/podcast/cdc-vital-minute/id428938179</t>
  </si>
  <si>
    <t>Cell PaperClips</t>
  </si>
  <si>
    <t xml:space="preserve">Cell                           </t>
  </si>
  <si>
    <t>https://itunes.apple.com/us/podcast/cell-paperclips/id276900457</t>
  </si>
  <si>
    <t>https://podtail.com/en/podcast/cell-paperclips/</t>
  </si>
  <si>
    <t>CERN - Large Hadron Collider Podcast</t>
  </si>
  <si>
    <t>https://itunes.apple.com/us/podcast/cern-large-hadron-collider-podcast/id251294167</t>
  </si>
  <si>
    <t>Chapman University's Science on Tap</t>
  </si>
  <si>
    <t>Chapman University</t>
  </si>
  <si>
    <t>https://itunes.apple.com/us/podcast/chapman-universitys-science-on-tap/id1142347274</t>
  </si>
  <si>
    <t>https://www.chapman.edu/podcasts/index.aspx</t>
  </si>
  <si>
    <t>Cheap Astronomy Podcasts</t>
  </si>
  <si>
    <t>http://www.cheapastro.com/cheap-podcasts/</t>
  </si>
  <si>
    <t>https://twitter.com/cheapastro</t>
  </si>
  <si>
    <t>https://www.facebook.com/steve.nerlich.9</t>
  </si>
  <si>
    <t>https://itunes.apple.com/us/podcast/cheap-astronomy-podcasts/id323506039</t>
  </si>
  <si>
    <t>Chemical &amp; Engineering News Webinars Podcasts</t>
  </si>
  <si>
    <t>https://itunes.apple.com/us/podcast/chemical-engineering-news-webinars-podcasts/id704554978</t>
  </si>
  <si>
    <t>Chemical Recipes</t>
  </si>
  <si>
    <t>http://chemicalrecipes.com/</t>
  </si>
  <si>
    <t>https://itunes.apple.com/us/podcast/chemical-recipes/id977010910</t>
  </si>
  <si>
    <t>Chemistry 30 Class</t>
  </si>
  <si>
    <t>Nutana Collegiate Institute</t>
  </si>
  <si>
    <t>https://www.eastlynappleton.com/about-me/</t>
  </si>
  <si>
    <t>https://itunes.apple.com/us/podcast/chemistry-30-class/id1272923743</t>
  </si>
  <si>
    <t>Chemistry enhanced podcasts, Imperial College London</t>
  </si>
  <si>
    <t>Imperial College London</t>
  </si>
  <si>
    <t>https://itunes.apple.com/us/podcast/chemistry-enhanced-podcasts-imperial-college-london/id210821692</t>
  </si>
  <si>
    <t>http://www.digitalpodcast.com/feeds/34588-chemistry-enhanced-podcasts-imperial-college-london?page=8</t>
  </si>
  <si>
    <t>Chemistry In Its Element</t>
  </si>
  <si>
    <t>Chemistry World Book Club</t>
  </si>
  <si>
    <t>https://itunes.apple.com/us/podcast/chemistry-world-book-club/id1145250664</t>
  </si>
  <si>
    <t>Chemistry World Podcast</t>
  </si>
  <si>
    <t>https://itunes.apple.com/us/podcast/chemistry-world-podcast/id1162734003</t>
  </si>
  <si>
    <t>https://twitter.com/chemistryworld?lang=en</t>
  </si>
  <si>
    <t>https://www.chemistryworld.com/1079.more</t>
  </si>
  <si>
    <t>ChemistryGoneWild Podcast</t>
  </si>
  <si>
    <t>https://itunes.apple.com/us/podcast/chemistrygonewild-podcast/id1252742149</t>
  </si>
  <si>
    <t>http://chemistrygonewild.libsyn.com/</t>
  </si>
  <si>
    <t>Chemists Corner</t>
  </si>
  <si>
    <t>https://itunes.apple.com/us/podcast/chemists-corner/id733551992</t>
  </si>
  <si>
    <t>http://chemistscorner.com/podcast-2/</t>
  </si>
  <si>
    <t>https://twitter.com/thejoggler</t>
  </si>
  <si>
    <t>Cichlids of Lake Malawi </t>
  </si>
  <si>
    <t>https://itunes.apple.com/us/podcast/cichlids-of-lake-malawi-hd/id883616242</t>
  </si>
  <si>
    <t>Citizen Science Podcast</t>
  </si>
  <si>
    <t>https://itunes.apple.com/us/podcast/citizen-science-podcast/id1223807248</t>
  </si>
  <si>
    <t>http://www.austincollege.edu/karla-mccain/</t>
  </si>
  <si>
    <t>Climate Change (Audio)</t>
  </si>
  <si>
    <t>https://itunes.apple.com/us/podcast/climate-change-audio/id917366619</t>
  </si>
  <si>
    <t>Climate Change (Video)</t>
  </si>
  <si>
    <t>https://itunes.apple.com/us/podcast/climate-change-video/id382085466</t>
  </si>
  <si>
    <t>https://www.uctv.tv/search-moreresults.aspx?catSubID=117&amp;podcasts=yes</t>
  </si>
  <si>
    <t>Aquarium of the Pacifici</t>
  </si>
  <si>
    <t>https://itunes.apple.com/us/podcast/climate-change-vol-1/id1161500309</t>
  </si>
  <si>
    <t>http://www.aquariumofpacific.org/multimedia/video/category/climate_change</t>
  </si>
  <si>
    <t>Climate Connections</t>
  </si>
  <si>
    <t>Yale Center for Environmental Communication</t>
  </si>
  <si>
    <t>https://itunes.apple.com/us/podcast/climate-connections/id908806755</t>
  </si>
  <si>
    <t>https://www.yaleclimateconnections.org/about-us/</t>
  </si>
  <si>
    <t>Climate History Podcast</t>
  </si>
  <si>
    <t>--</t>
  </si>
  <si>
    <t>https://itunes.apple.com/us/podcast/climate-history-podcast/id1022409974</t>
  </si>
  <si>
    <t>https://www.historicalclimatology.com/</t>
  </si>
  <si>
    <t>https://twitter.com/dagomardegroot?lang=en</t>
  </si>
  <si>
    <t>https://www.dagomardegroot.com/</t>
  </si>
  <si>
    <t>Climate podcasts from the University of Western Australia</t>
  </si>
  <si>
    <t>University of Western Australia</t>
  </si>
  <si>
    <t>https://itunes.apple.com/us/podcast/climate-podcasts-from-the-university-of-western-australia/id425313053</t>
  </si>
  <si>
    <t>Climopedia</t>
  </si>
  <si>
    <t>Climate Central</t>
  </si>
  <si>
    <t>http://713ellb01.blackmesh.com/library/climopedia</t>
  </si>
  <si>
    <t>https://itunes.apple.com/us/podcast/climopedia/id385776396</t>
  </si>
  <si>
    <t>https://www.podchaser.com/podcasts/climopedia-59352/episodes/climopedia-tightening-the-belt-2185502</t>
  </si>
  <si>
    <t>Clinical Liver Disease</t>
  </si>
  <si>
    <t>The American Association for the Study of Liver Diseases</t>
  </si>
  <si>
    <t>https://itunes.apple.com/us/podcast/clinical-liver-disease/id554995526</t>
  </si>
  <si>
    <t>https://www.aasld.org/podcasts</t>
  </si>
  <si>
    <t>PhDrinking</t>
  </si>
  <si>
    <t>https://soundcloud.com/phdrinking</t>
  </si>
  <si>
    <t>https://twitter.com/PhDrinking</t>
  </si>
  <si>
    <t>https://www.patreon.com/PhDrinking</t>
  </si>
  <si>
    <t>https://itunes.apple.com/us/podcast/phdrinking/id1168876567?mt=2</t>
  </si>
  <si>
    <t>CMOS 51st Congress - Future Earth Interviews</t>
  </si>
  <si>
    <t>Canadian Meteorological and Oceanographic Society</t>
  </si>
  <si>
    <t>https://itunes.apple.com/us/podcast/cmos-51st-congress-future-earth-interviews/id1229726669</t>
  </si>
  <si>
    <t>https://podlovin.com/en-gb/kpjs</t>
  </si>
  <si>
    <t>Coast to Coast Bio Podcast</t>
  </si>
  <si>
    <t>https://www.c2cbio.com/</t>
  </si>
  <si>
    <t>https://itunes.apple.com/us/podcast/coast-to-coast-bio-podcast/id295135668</t>
  </si>
  <si>
    <t>Coastal Conversations</t>
  </si>
  <si>
    <t>https://itunes.apple.com/us/podcast/coastal-conversations/id1161505223</t>
  </si>
  <si>
    <t>COCA Commentary</t>
  </si>
  <si>
    <t>https://www2c.cdc.gov/podcasts/browse.asp?c=240&amp;cmdGo=Go%21</t>
  </si>
  <si>
    <t>https://itunes.apple.com/us/podcast/coca-commentary/id428937801</t>
  </si>
  <si>
    <t>Cogitate</t>
  </si>
  <si>
    <t>https://itunes.apple.com/us/podcast/cogitate/id1265367431</t>
  </si>
  <si>
    <t>Cold Fusion Now</t>
  </si>
  <si>
    <t>https://itunes.apple.com/us/podcast/cold-fusion-now/id1330114781</t>
  </si>
  <si>
    <t>https://coldfusionnow.org/</t>
  </si>
  <si>
    <t>https://twitter.com/ColdFusionNow?ref_src=twsrc%5Etfw&amp;ref_url=https%3A%2F%2Fcoldfusionnow.org%2Fblog%2F</t>
  </si>
  <si>
    <t>https://www.patreon.com/coldfusionnow</t>
  </si>
  <si>
    <t>Committed to Launch</t>
  </si>
  <si>
    <t>https://itunes.apple.com/us/podcast/committed-to-launch/id1161216930</t>
  </si>
  <si>
    <t>http://www.committedtolaunch.com/</t>
  </si>
  <si>
    <t>Completely Optional Knowledge</t>
  </si>
  <si>
    <t>Greenpeace</t>
  </si>
  <si>
    <t>https://itunes.apple.com/us/podcast/completely-optional-knowledge/id1036859550</t>
  </si>
  <si>
    <t>http://www.andrewnorton.tv/about/</t>
  </si>
  <si>
    <t>http://www.greenpeace.org/usa/podcast/</t>
  </si>
  <si>
    <t>CompuCast</t>
  </si>
  <si>
    <t>https://twitter.com/compucast_pod</t>
  </si>
  <si>
    <t>https://www.facebook.com/compucastpodcast/</t>
  </si>
  <si>
    <t>http://compucast.io/</t>
  </si>
  <si>
    <t>https://itunes.apple.com/us/podcast/compucast/id1131512837</t>
  </si>
  <si>
    <t>Conservation Chat</t>
  </si>
  <si>
    <t>http://conservationchat.libsyn.com/</t>
  </si>
  <si>
    <t>https://itunes.apple.com/us/podcast/conservation-chat/id964550693</t>
  </si>
  <si>
    <t>https://www.extension.iastate.edu/author/jacqueline-comito</t>
  </si>
  <si>
    <t>Climate Change Vol. 1/Vol. 2</t>
  </si>
  <si>
    <t>Conservation Vol 1./Vol 2./Vol 3.</t>
  </si>
  <si>
    <t>https://itunes.apple.com/us/podcast/conservation-vol-3/id1161048333</t>
  </si>
  <si>
    <t>http://www.aquariumofpacific.org/multimedia/audio/category/conservation_itu</t>
  </si>
  <si>
    <t>Conservation Without Borders</t>
  </si>
  <si>
    <t>http://drhayleyadams.com/category/conservationwithoutborders/</t>
  </si>
  <si>
    <t>https://twitter.com/drhayleyadams</t>
  </si>
  <si>
    <t>https://www.facebook.com/drhayleyadams/</t>
  </si>
  <si>
    <t>https://itunes.apple.com/us/podcast/conservation-without-borders/id1265274687</t>
  </si>
  <si>
    <t>Contaminated Site Clean-Up Information (CLU-IN): Internet Seminar Audio Archives</t>
  </si>
  <si>
    <t>https://clu-in.org/live/archive/</t>
  </si>
  <si>
    <t>https://twitter.com/epacleanuptech</t>
  </si>
  <si>
    <t>https://www.facebook.com/EPACleanUpTech/</t>
  </si>
  <si>
    <t>https://itunes.apple.com/us/podcast/contaminated-site-clean-up-information-clu-in-internet/id626252584</t>
  </si>
  <si>
    <t>Conversations in Science</t>
  </si>
  <si>
    <t xml:space="preserve">CLU-IN/EPA          </t>
  </si>
  <si>
    <t>http://klrnradio.com/about-klrnradio/</t>
  </si>
  <si>
    <t>http://judylmohr.com/convoscience/</t>
  </si>
  <si>
    <t>https://twitter.com/JudyLMohr</t>
  </si>
  <si>
    <t>https://itunes.apple.com/us/podcast/conversations-in-science/id1155857413</t>
  </si>
  <si>
    <t>CoreBrain Journal</t>
  </si>
  <si>
    <t>http://www.corebrainjournal.com/</t>
  </si>
  <si>
    <t>https://twitter.com/drcharlesparker</t>
  </si>
  <si>
    <t>https://www.facebook.com/corebrain</t>
  </si>
  <si>
    <t>https://itunes.apple.com/us/podcast/corebrain-journal/id1102718140</t>
  </si>
  <si>
    <t>Cortnaye Love's Podcast</t>
  </si>
  <si>
    <t>https://itunes.apple.com/us/podcast/cortnaye-loves-podcast/id797263342</t>
  </si>
  <si>
    <t>The Hutchinson News</t>
  </si>
  <si>
    <t>Cosmic Chat Podcast</t>
  </si>
  <si>
    <t>https://itunes.apple.com/us/podcast/cosmic-chat-podcast/id1289246056</t>
  </si>
  <si>
    <t>http://www.hutchnews.com/news/20170913/listen-hutch-news-podcasts</t>
  </si>
  <si>
    <t>Cosmic Chatter</t>
  </si>
  <si>
    <t>http://cosmicchatter.org/about/</t>
  </si>
  <si>
    <t>https://twitter.com/cosmic_chatter</t>
  </si>
  <si>
    <t>Cosmic Radio</t>
  </si>
  <si>
    <t>NRAO (National Radio Astronomy Observatory)</t>
  </si>
  <si>
    <t>http://www.nrao.edu/cosmicradio/</t>
  </si>
  <si>
    <t>https://itunes.apple.com/us/podcast/cosmic-radio/id287461553</t>
  </si>
  <si>
    <t>NYU/Columbia </t>
  </si>
  <si>
    <t>Cosmology Group Podcasts</t>
  </si>
  <si>
    <t>https://itunes.apple.com/us/podcast/cosmology-group-podcasts/id500911095</t>
  </si>
  <si>
    <t>Costing the Earth</t>
  </si>
  <si>
    <t>http://www.bbc.co.uk/programmes/b006r4wn/episodes/downloads</t>
  </si>
  <si>
    <t>https://itunes.apple.com/us/podcast/costing-the-earth/id354108693</t>
  </si>
  <si>
    <t>Countdown</t>
  </si>
  <si>
    <t>Time Magazine</t>
  </si>
  <si>
    <t xml:space="preserve">BBC Radio 4                   </t>
  </si>
  <si>
    <t>http://time.com/time-podcast-the-countdown/</t>
  </si>
  <si>
    <t>https://twitter.com/jeffreykluger</t>
  </si>
  <si>
    <t>https://itunes.apple.com/us/podcast/countdown/id1077050032</t>
  </si>
  <si>
    <t>CPMS News Podcast</t>
  </si>
  <si>
    <t>BYU's College of Physical and Mathematical Sciences (CPMS)</t>
  </si>
  <si>
    <t>https://itunes.apple.com/us/podcast/cpms-news-podcast/id468655237</t>
  </si>
  <si>
    <t>Creature Comforts</t>
  </si>
  <si>
    <t>MPB/NPR</t>
  </si>
  <si>
    <t>https://www.npr.org/podcasts/381443620/creature-comforts</t>
  </si>
  <si>
    <t>https://itunes.apple.com/us/podcast/creature-comforts/id1135592548</t>
  </si>
  <si>
    <t>Crittercast</t>
  </si>
  <si>
    <t>https://itunes.apple.com/us/podcast/crittercast/id1265498819</t>
  </si>
  <si>
    <t>CrocLog</t>
  </si>
  <si>
    <t>http://podbay.fm/show/404790438</t>
  </si>
  <si>
    <t>http://big-gecko.com/about</t>
  </si>
  <si>
    <t>https://itunes.apple.com/us/podcast/croclog/id404790438</t>
  </si>
  <si>
    <t>https://itunes.apple.com/us/podcast/crystal-clear-radio-podcasts/id712282125</t>
  </si>
  <si>
    <t>CU SCIENCE UPDATE</t>
  </si>
  <si>
    <t>https://itunes.apple.com/us/podcast/cu-science-update/id369150365</t>
  </si>
  <si>
    <t>CU School of Journalism and Mass Communication</t>
  </si>
  <si>
    <t>http://cuscienceupdate.com/CU_SCIENCE_UPDATE/Podcast/Podcast.html</t>
  </si>
  <si>
    <t>CUNY TV's Science &amp; U</t>
  </si>
  <si>
    <t>City University New York TV</t>
  </si>
  <si>
    <t>https://itunes.apple.com/us/podcast/cuny-tvs-science-u/id447664310</t>
  </si>
  <si>
    <t>http://www.cuny.tv/podcasts.php</t>
  </si>
  <si>
    <t>CurrentCast</t>
  </si>
  <si>
    <t>Centre for Nontransformative Action</t>
  </si>
  <si>
    <t>http://www.currentcast.org/</t>
  </si>
  <si>
    <t>https://twitter.com/CurrentCastBlog</t>
  </si>
  <si>
    <t>https://www.facebook.com/currentcastradio/</t>
  </si>
  <si>
    <t>https://itunes.apple.com/us/podcast/currentcast/id919659171</t>
  </si>
  <si>
    <t>Straight From a Scientist</t>
  </si>
  <si>
    <t>https://itunes.apple.com/us/podcast/straight-from-scientist-medical-research-education/id1329800657?mt=2</t>
  </si>
  <si>
    <t xml:space="preserve"> https://www.straightfromascientist.com/the-team/</t>
  </si>
  <si>
    <t>https://www.facebook.com/Straightfromascientist/</t>
  </si>
  <si>
    <t>https://www.kickstarter.com/projects/connorwander/straight-from-a-scientist-podcast/description</t>
  </si>
  <si>
    <t>BacterioFiles</t>
  </si>
  <si>
    <t>https://twitter.com/bacteriofiles?lang=en</t>
  </si>
  <si>
    <t>https://itunes.apple.com/us/podcast/bacteriofiles/id352470437</t>
  </si>
  <si>
    <t>https://www.facebook.com/BacterioFiles/</t>
  </si>
  <si>
    <t>https://www.asm.org/index.php/podcasts/bacteriofiles?limitstart=0</t>
  </si>
  <si>
    <t>Bad Zoology</t>
  </si>
  <si>
    <t>https://itunes.apple.com/us/podcast/bad-zoology/id1202399009</t>
  </si>
  <si>
    <t>https://twitter.com/badzoology?lang=en</t>
  </si>
  <si>
    <t>Platypus Podcasting</t>
  </si>
  <si>
    <t>Bats and Seahorses</t>
  </si>
  <si>
    <t>https://itunes.apple.com/us/podcast/bats-and-seahorses/id1176579320</t>
  </si>
  <si>
    <t>Bayer TV research - The science podcast from Bayer</t>
  </si>
  <si>
    <t>Bayer Corporation</t>
  </si>
  <si>
    <t>https://itunes.apple.com/us/podcast/bayer-tv-research-the-science-podcast-from-bayer/id268927721</t>
  </si>
  <si>
    <t>BEAST Bio</t>
  </si>
  <si>
    <t>https://itunes.apple.com/us/podcast/beast-bio/id499887380</t>
  </si>
  <si>
    <t>Because Science</t>
  </si>
  <si>
    <t>https://itunes.apple.com/us/podcast/because-science/id950491621</t>
  </si>
  <si>
    <t>https://www.facebook.com/pg/drjengolbeck/about/?ref=page_internal</t>
  </si>
  <si>
    <t>https://twitter.com/jengolbeck?ref_src=twsrc%5Egoogle%7Ctwcamp%5Eserp%7Ctwgr%5Eauthor</t>
  </si>
  <si>
    <t>https://soundcloud.com/becausescience</t>
  </si>
  <si>
    <t>http://jengolbeck.com/index.html</t>
  </si>
  <si>
    <t>Before the Abstract</t>
  </si>
  <si>
    <t>Springer Nature</t>
  </si>
  <si>
    <t>http://www.beforetheabstract.com/about/</t>
  </si>
  <si>
    <t>https://twitter.com/b4theabstract?lang=en</t>
  </si>
  <si>
    <t>https://itunes.apple.com/us/podcast/before-the-abstract/id983699862</t>
  </si>
  <si>
    <t>https://soundcloud.com/before-the-abstract</t>
  </si>
  <si>
    <t>Behind the Scenes at the San Francisco Zoo</t>
  </si>
  <si>
    <t>San Francisco Zoo</t>
  </si>
  <si>
    <t>https://itunes.apple.com/us/podcast/behind-the-scenes-at-the-san-francisco-zoo/id137501669</t>
  </si>
  <si>
    <t>BeProvided Conservation Radio</t>
  </si>
  <si>
    <t>http://beprovidedconservationradio.libsyn.com/</t>
  </si>
  <si>
    <t>https://twitter.com/beprovided?ref_src=twsrc%5Etfw&amp;ref_url=http%3A%2F%2Fbeprovidedconservationradio.libsyn.com%2F</t>
  </si>
  <si>
    <t>https://itunes.apple.com/us/podcast/beprovided-conservation-radio/id1238944603</t>
  </si>
  <si>
    <t>Best of Natural History Radio</t>
  </si>
  <si>
    <t>BBC RADIO 4</t>
  </si>
  <si>
    <t>https://itunes.apple.com/us/podcast/best-of-natural-history-radio/id262251823</t>
  </si>
  <si>
    <t>http://www.bbc.co.uk/programmes/p02nrv7r/episodes/downloads</t>
  </si>
  <si>
    <t>Beta Sandwich Science Podcast</t>
  </si>
  <si>
    <t>http://betasandwich.com/</t>
  </si>
  <si>
    <t>https://twitter.com/Betasandwich</t>
  </si>
  <si>
    <t>https://www.facebook.com/BetaSandwichPodcast/</t>
  </si>
  <si>
    <t>https://itunes.apple.com/us/podcast/beta-sandwich-science-podcast/id655614909</t>
  </si>
  <si>
    <t>Between the Gels</t>
  </si>
  <si>
    <t>https://itunes.apple.com/us/podcast/between-the-gels/id1299566665</t>
  </si>
  <si>
    <t>https://player.fm/series/between-the-gels</t>
  </si>
  <si>
    <t>Beyond the Microscope - A podcast featuring women in STEM</t>
  </si>
  <si>
    <t>http://www.scopepodcast.com/</t>
  </si>
  <si>
    <t>https://twitter.com/scopepodcast</t>
  </si>
  <si>
    <t>https://www.facebook.com/scopepodcast</t>
  </si>
  <si>
    <t>https://itunes.apple.com/us/podcast/beyond-the-microscope-a-podcast-featuring-women-in-stem/id970211150</t>
  </si>
  <si>
    <t>Bloggingheads.tv</t>
  </si>
  <si>
    <t>BHTV Science Faction</t>
  </si>
  <si>
    <t>https://bloggingheads.tv/programs/science-faction</t>
  </si>
  <si>
    <t>https://itunes.apple.com/us/podcast/bhtv-science-faction/id582400183</t>
  </si>
  <si>
    <t>Big Biology</t>
  </si>
  <si>
    <t>https://itunes.apple.com/us/podcast/big-biology/id1321630019</t>
  </si>
  <si>
    <t>https://www.bigbiology.org/</t>
  </si>
  <si>
    <t>https://www.facebook.com/BigBiologypodcast/</t>
  </si>
  <si>
    <t>https://twitter.com/Big_Biology</t>
  </si>
  <si>
    <t>The Ion Channel</t>
  </si>
  <si>
    <t>http://www.theionchannel.com/about/</t>
  </si>
  <si>
    <t>https://itunes.apple.com/us/podcast/the-ion-channel/id1119984900?mt=2</t>
  </si>
  <si>
    <t>The Poisoncast</t>
  </si>
  <si>
    <t>https://www.thepoisoncast.org/</t>
  </si>
  <si>
    <t>https://twitter.com/poisoncast/</t>
  </si>
  <si>
    <t>https://www.facebook.com/deathbytoxinsandvenom/?ref=py_c</t>
  </si>
  <si>
    <t>https://itunes.apple.com/us/podcast/the-poisoncast/id955048890?mt=2</t>
  </si>
  <si>
    <t>Big Ideas: Science</t>
  </si>
  <si>
    <t>donations</t>
  </si>
  <si>
    <t>https://itunes.apple.com/us/podcast/big-ideas-science/id419638043</t>
  </si>
  <si>
    <t>https://tvo.org/</t>
  </si>
  <si>
    <t>http://www.podcasts.com/big_ideas_science</t>
  </si>
  <si>
    <t>Big Picture Science</t>
  </si>
  <si>
    <t xml:space="preserve">TVO                                                </t>
  </si>
  <si>
    <t xml:space="preserve">SETI                                </t>
  </si>
  <si>
    <t>https://itunes.apple.com/us/podcast/big-picture-science/id73329638</t>
  </si>
  <si>
    <t>http://radio.seti.org/</t>
  </si>
  <si>
    <t>Big Science FM</t>
  </si>
  <si>
    <t>Resonance FM</t>
  </si>
  <si>
    <t>http://bigscience.fm/</t>
  </si>
  <si>
    <t>https://twitter.com/BigScienceFM</t>
  </si>
  <si>
    <t>https://itunes.apple.com/us/podcast/big-science-whats-the-big-idea-from-resonance-fm/id449731694</t>
  </si>
  <si>
    <t>Bio2040 - Bottlenecks &amp; Future of Healthcare &amp; Drug Discovery</t>
  </si>
  <si>
    <t>https://itunes.apple.com/us/podcast/bio2040-bottlenecks-future-of-healthcare-drug-discovery/id1334758699?mt=2</t>
  </si>
  <si>
    <t>https://bio2040.com/</t>
  </si>
  <si>
    <t>https://twitter.com/flaviorump?lang=en</t>
  </si>
  <si>
    <t>BioAcoustica Talks Podcast</t>
  </si>
  <si>
    <t>BioAcoustica</t>
  </si>
  <si>
    <t>http://bio.acousti.ca/</t>
  </si>
  <si>
    <t>https://itunes.apple.com/us/podcast/bioacoustica-talks-podcast/id1047226070</t>
  </si>
  <si>
    <t>Biology 2110-2120: Anatomy and Physiology with Doc C</t>
  </si>
  <si>
    <t>College of St. Scholastica</t>
  </si>
  <si>
    <t>https://itunes.apple.com/us/podcast/biology-2110-2120-anatomy-and-physiology-with-doc-c/id290170401</t>
  </si>
  <si>
    <t>Biology 3020 -- Pathophysiology with Doc C</t>
  </si>
  <si>
    <t>https://itunes.apple.com/us/podcast/biology-3020-pathophysiology-with-doc-c/id290779540</t>
  </si>
  <si>
    <t>http://faculty.css.edu/gcizadlo/patho2004/index.htm</t>
  </si>
  <si>
    <t>Biology 3130 -- Embryology with Doc C</t>
  </si>
  <si>
    <t>https://itunes.apple.com/us/podcast/biology-3130-embryology-with-doc-c/id290947867</t>
  </si>
  <si>
    <t>BioMed Central Podcast</t>
  </si>
  <si>
    <t>BioMed Central</t>
  </si>
  <si>
    <t>https://itunes.apple.com/us/podcast/biomed-central-podcast/id1053102034</t>
  </si>
  <si>
    <t>https://soundcloud.com/biomedcentral</t>
  </si>
  <si>
    <t>Biorenewable Systems</t>
  </si>
  <si>
    <t> Iowa State University</t>
  </si>
  <si>
    <t>https://itunes.apple.com/us/podcast/biorenewable-systems/id288724017</t>
  </si>
  <si>
    <t>https://www.abe.iastate.edu/thomas-brumm/</t>
  </si>
  <si>
    <t>BioScience Talks</t>
  </si>
  <si>
    <t>American Institute of Biological Sciences</t>
  </si>
  <si>
    <t>https://itunes.apple.com/us/podcast/bioscience-talks/id1001260411</t>
  </si>
  <si>
    <t>https://www.aibs.org/publications/news/latest-bioscience-talks-podcast.html</t>
  </si>
  <si>
    <t>Biota Live Lite</t>
  </si>
  <si>
    <t>https://itunes.apple.com/us/podcast/biota-live-lite/id289975112</t>
  </si>
  <si>
    <t>http://www.biota.org/podcast/archive.html</t>
  </si>
  <si>
    <t>Biota.org's Artificial Life Podcast</t>
  </si>
  <si>
    <t>https://itunes.apple.com/us/podcast/biota-orgs-artificial-life-podcast/id154339649</t>
  </si>
  <si>
    <t>Bite-sized History of Mathematics</t>
  </si>
  <si>
    <t>HE Academy MSOR Network. </t>
  </si>
  <si>
    <t>http://www.infj.ulst.ac.uk/~mmccart/hom.htm</t>
  </si>
  <si>
    <t>https://itunes.apple.com/us/podcast/bite-sized-history-of-mathematics/id418534811</t>
  </si>
  <si>
    <t>BlueSciCon</t>
  </si>
  <si>
    <t>https://www.bmsis.org/category/podcast/</t>
  </si>
  <si>
    <t>https://itunes.apple.com/us/podcast/bluescicon/id475226600</t>
  </si>
  <si>
    <t>Bone Lab Radio</t>
  </si>
  <si>
    <t>https://itunes.apple.com/us/podcast/bone-lab-radio/id1065421744</t>
  </si>
  <si>
    <t>https://www.bonelabradio.org/about-us.html</t>
  </si>
  <si>
    <t>https://www.facebook.com/bonelabradio/</t>
  </si>
  <si>
    <t>https://twitter.com/bonelabradio</t>
  </si>
  <si>
    <t>BookLab</t>
  </si>
  <si>
    <t>https://itunes.apple.com/us/podcast/booklab/id954105194</t>
  </si>
  <si>
    <t>http://booklabpodcast.com/</t>
  </si>
  <si>
    <t>http://www.danfalk.ca/about</t>
  </si>
  <si>
    <t>https://twitter.com/booklabpodcast?lang=en</t>
  </si>
  <si>
    <t>Born to Do Science</t>
  </si>
  <si>
    <t>http://borntodoscience.blogspot.co.uk/p/monty.html</t>
  </si>
  <si>
    <t>https://twitter.com/BornToDoScience</t>
  </si>
  <si>
    <t>https://www.facebook.com/borntodoscience?sk=wall</t>
  </si>
  <si>
    <t>http://www.montyharper.com/</t>
  </si>
  <si>
    <t>https://itunes.apple.com/us/podcast/born-to-do-science/id484131214</t>
  </si>
  <si>
    <t>Brain Buzz</t>
  </si>
  <si>
    <t>Bow Valley WildSmart Podcasts</t>
  </si>
  <si>
    <t>http://wildsmart.libsyn.com/</t>
  </si>
  <si>
    <t>https://itunes.apple.com/us/podcast/bow-valley-wildsmart-podcasts/id513976070</t>
  </si>
  <si>
    <t>https://itunes.apple.com/us/podcast/brain-buzz/id1334344532</t>
  </si>
  <si>
    <t>https://twitter.com/brainbuzzpod</t>
  </si>
  <si>
    <t>https://www.facebook.com/brainbuzzpod/</t>
  </si>
  <si>
    <t>https://www.brainbuzzpodcast.com/episodes/</t>
  </si>
  <si>
    <t>Brain Matters</t>
  </si>
  <si>
    <t>http://brainpodcast.com/meet</t>
  </si>
  <si>
    <t>https://twitter.com/BrainPodcast</t>
  </si>
  <si>
    <t>https://www.facebook.com/brainmatterspodcast</t>
  </si>
  <si>
    <t>https://itunes.apple.com/us/podcast/brain-matters/id730239508</t>
  </si>
  <si>
    <t>Braincast</t>
  </si>
  <si>
    <t>https://itunes.apple.com/us/podcast/braincast-on-the-frequency-of-mind-and-brain/id280048626</t>
  </si>
  <si>
    <t>http://braincast-englishversion.blogspot.co.uk</t>
  </si>
  <si>
    <t>Braindrizzle</t>
  </si>
  <si>
    <t>https://itunes.apple.com/us/podcast/braindrizzle/id595156468</t>
  </si>
  <si>
    <t>https://www.podomatic.com/podcasts/86428</t>
  </si>
  <si>
    <t>Brains Matter</t>
  </si>
  <si>
    <t>https://www.brainsmatter.com/?m=200609</t>
  </si>
  <si>
    <t>https://itunes.apple.com/us/podcast/brains-matter/id257301606</t>
  </si>
  <si>
    <t>https://en.wikipedia.org/wiki/Brains_Matter</t>
  </si>
  <si>
    <t>Breaking Bio</t>
  </si>
  <si>
    <t>https://twitter.com/breakingbio?lang=en</t>
  </si>
  <si>
    <t>https://www.facebook.com/breakingbiopodcast</t>
  </si>
  <si>
    <t>https://itunes.apple.com/us/podcast/breaking-bio/id542398755</t>
  </si>
  <si>
    <t>Breaking the Ice</t>
  </si>
  <si>
    <t>Huffington Post Australia</t>
  </si>
  <si>
    <t>https://itunes.apple.com/us/podcast/breaking-the-ice/id1233043578</t>
  </si>
  <si>
    <t>http://www.huffingtonpost.com.au/news/breaking-the-ice/</t>
  </si>
  <si>
    <t>Bright Club - Cambridge</t>
  </si>
  <si>
    <t>Bright Club Cambridge</t>
  </si>
  <si>
    <t>https://itunes.apple.com/us/podcast/bright-club-cambridge/id518803387</t>
  </si>
  <si>
    <t>http://cambridge.brightclub.org/podcast.html</t>
  </si>
  <si>
    <t>British Ecological Society Journals</t>
  </si>
  <si>
    <t>https://itunes.apple.com/us/podcast/british-ecological-society-journals/id583914453</t>
  </si>
  <si>
    <t>https://soundcloud.com/besjournals</t>
  </si>
  <si>
    <t>Broad Science</t>
  </si>
  <si>
    <t>https://www.broadscience.org/</t>
  </si>
  <si>
    <t>https://twitter.com/science_broads</t>
  </si>
  <si>
    <t>https://www.facebook.com/sciencebroads/?fref=ts</t>
  </si>
  <si>
    <t>https://itunes.apple.com/us/podcast/broad-science/id1105955384</t>
  </si>
  <si>
    <t>https://soundcloud.com/broad-science/theres-nothing-we-can-do-for-you-part-1-story</t>
  </si>
  <si>
    <t>Bugs of the Month</t>
  </si>
  <si>
    <t>https://itunes.apple.com/us/podcast/bugs-of-the-month/id207535555</t>
  </si>
  <si>
    <t>BURN: An Energy Journal</t>
  </si>
  <si>
    <t xml:space="preserve">WYNC                    </t>
  </si>
  <si>
    <t>http://burnanenergyjournal.com/</t>
  </si>
  <si>
    <t>https://twitter.com/burnfromprep</t>
  </si>
  <si>
    <t>https://www.facebook.com/pg/BurnAnEnergyJournal/about/?ref=page_internal</t>
  </si>
  <si>
    <t>https://itunes.apple.com/us/podcast/burn-an-energy-journal/id577427235</t>
  </si>
  <si>
    <t>https://soundcloud.com/burnanenergyjournal</t>
  </si>
  <si>
    <t>ACS Chemical Biology Podcast</t>
  </si>
  <si>
    <t>ACS Chemical Biology</t>
  </si>
  <si>
    <t>http://pubs.acs.org/page/acbcct/audio/index.html</t>
  </si>
  <si>
    <t>https://itunes.apple.com/us/podcast/acs-chemical-biology-podcast/id305465655</t>
  </si>
  <si>
    <t>ACS Nano Podcast</t>
  </si>
  <si>
    <t xml:space="preserve">ACS Nano       </t>
  </si>
  <si>
    <t>http://pubs.acs.org/page/ancac3/audio/index.html</t>
  </si>
  <si>
    <t>https://itunes.apple.com/us/podcast/acs-nano-podcast/id262094436</t>
  </si>
  <si>
    <t>ACS Synthetic Biology Podcast</t>
  </si>
  <si>
    <t>ACS Synthetic Biology</t>
  </si>
  <si>
    <t>http://pubs.acs.org/page/asbcd6/audio/index.html</t>
  </si>
  <si>
    <t>Active Motif's Podcast</t>
  </si>
  <si>
    <t>Active Motif</t>
  </si>
  <si>
    <t>http://activemotif.podbean.com/</t>
  </si>
  <si>
    <t>https://twitter.com/activemotif/status/875479232360595456</t>
  </si>
  <si>
    <t>https://itunes.apple.com/us/podcast/active-motifs-podcast/id1246991088</t>
  </si>
  <si>
    <t>http://www.activemotif.com/</t>
  </si>
  <si>
    <t>https://www.facebook.com/ActiveMotifInc/</t>
  </si>
  <si>
    <t>Advancements In Reality with Eric Kooser</t>
  </si>
  <si>
    <t>http://advancementsinreality.libsyn.com/website</t>
  </si>
  <si>
    <t>https://twitter.com/@EricRKooser</t>
  </si>
  <si>
    <t>https://itunes.apple.com/us/podcast/advancements-in-reality-with-eric-kooser/id1338247222</t>
  </si>
  <si>
    <t>Adventures in Space and Tim</t>
  </si>
  <si>
    <t>https://itunes.apple.com/us/podcast/adventures-in-space-and-tim/id1069152145</t>
  </si>
  <si>
    <t>http://www.helenkeen.com/AISAT.html</t>
  </si>
  <si>
    <t>Aerospace Engineering Podcas</t>
  </si>
  <si>
    <t>http://aerospaceengineeringblog.com/aerospace-engineering-podcast/</t>
  </si>
  <si>
    <t>https://itunes.apple.com/us/podcast/aerospace-engineering-podcast/id1299428170</t>
  </si>
  <si>
    <t>AfricaRice Audio Podcasts</t>
  </si>
  <si>
    <t>Africa Rice Centre</t>
  </si>
  <si>
    <t>https://itunes.apple.com/us/podcast/africarice-audio-podcasts/id518577637</t>
  </si>
  <si>
    <t>http://africarice.podbean.com/</t>
  </si>
  <si>
    <t>Age of Discovery Podcast</t>
  </si>
  <si>
    <t>http://podbay.fm/show/697991418/e/1435156548?autostart=1</t>
  </si>
  <si>
    <t>https://www.youtube.com/watch?v=PAGlXhfmF88</t>
  </si>
  <si>
    <t>https://itunes.apple.com/us/podcast/age-of-discovery-podcast/id697991418</t>
  </si>
  <si>
    <t>Agents of Change</t>
  </si>
  <si>
    <t>http://www.martinezbeavers.org/wordpress/tag/agents-of-change/</t>
  </si>
  <si>
    <t>https://itunes.apple.com/us/podcast/agents-of-change/id492447549</t>
  </si>
  <si>
    <t>Worth a Dam Martinez Beavers</t>
  </si>
  <si>
    <t>http://sarsas.org/event/dr-heidi-perryman-beavers-as-natures-helpers/</t>
  </si>
  <si>
    <t>Alberta Geological Survey Geology Podcasts</t>
  </si>
  <si>
    <t>Alberta Geological Survey</t>
  </si>
  <si>
    <t>https://itunes.apple.com/us/podcast/alberta-geological-survey-geology-podcasts/id206555947</t>
  </si>
  <si>
    <t>https://player.fm/series/alberta-geological-survey-geology-podcasts/the-career-of-dr-fran-hein</t>
  </si>
  <si>
    <t>All Creatures Podcast</t>
  </si>
  <si>
    <t>https://itunes.apple.com/us/podcast/all-creatures-podcast/id1311040782</t>
  </si>
  <si>
    <t>https://www.facebook.com/allcreaturespod/</t>
  </si>
  <si>
    <t>https://twitter.com/allcreaturespod?lang=en</t>
  </si>
  <si>
    <t>http://allcreaturespod.com/about/</t>
  </si>
  <si>
    <t>All Squared</t>
  </si>
  <si>
    <t>The Aperiodical</t>
  </si>
  <si>
    <t>http://aperiodical.com/category/main/podcasts/all-squared/</t>
  </si>
  <si>
    <t>https://itunes.apple.com/us/podcast/all-squared/id631700298</t>
  </si>
  <si>
    <t>Along The Backbone</t>
  </si>
  <si>
    <t>https://alongthebackbone.wordpress.com/</t>
  </si>
  <si>
    <t>https://itunes.apple.com/us/podcast/along-the-backbone/id471544519</t>
  </si>
  <si>
    <t>https://matthewbonnan.wordpress.com/about/</t>
  </si>
  <si>
    <t>America Adapts - The Climate Change Podcast</t>
  </si>
  <si>
    <t>http://americaadapts.org/about/blog/</t>
  </si>
  <si>
    <t>https://itunes.apple.com/us/podcast/america-adapts-the-climate-change-podcast/id1133023095</t>
  </si>
  <si>
    <t>American Birding Podcast</t>
  </si>
  <si>
    <t>American Birding Association</t>
  </si>
  <si>
    <t>http://blog.aba.org/aba-podcast</t>
  </si>
  <si>
    <t>https://itunes.apple.com/us/podcast/american-birding-podcast/id1186824033</t>
  </si>
  <si>
    <t>American Scientist Magazine</t>
  </si>
  <si>
    <t>American Scientist Podcast</t>
  </si>
  <si>
    <t>https://itunes.apple.com/us/podcast/american-scientist-podcast/id332957736</t>
  </si>
  <si>
    <t>https://player.fm/series/american-scientist-podcast/progress-against-viruses-in-animal-reservoirs</t>
  </si>
  <si>
    <t>Americans For Science</t>
  </si>
  <si>
    <t>https://itunes.apple.com/us/podcast/americans-for-science/id1058052130</t>
  </si>
  <si>
    <t>https://medium.com/the-method/im-stephan-neidenbach-i-run-we-love-gmos-and-vaccines-and-i-m-sorry-cde96e2cc0e6</t>
  </si>
  <si>
    <t>https://www.ottoradio.com/podcast/americans-for-science</t>
  </si>
  <si>
    <t>AMplify - The Australian Museum Podcast</t>
  </si>
  <si>
    <t>Australian Museum</t>
  </si>
  <si>
    <t>https://australianmuseum.net.au/amplify-podcast</t>
  </si>
  <si>
    <t>https://itunes.apple.com/us/podcast/amplify-the-australian-museum-podcast/id1097705717</t>
  </si>
  <si>
    <t>AMS Climate Change Video - Environmental Science Seminar Series (ESSS)</t>
  </si>
  <si>
    <t>American Meterological Society</t>
  </si>
  <si>
    <t>https://itunes.apple.com/us/podcast/ams-climate-change-video-environmental-science-seminar/id271253589</t>
  </si>
  <si>
    <t>Mathematics Research</t>
  </si>
  <si>
    <t>Arizona State University</t>
  </si>
  <si>
    <t>https://itunes.apple.com/us/podcast/mathematics-research/id392026821?mt=2</t>
  </si>
  <si>
    <t>AMS Einstein Public Lecture in Mathematics - Lectures</t>
  </si>
  <si>
    <t xml:space="preserve">UCLA             </t>
  </si>
  <si>
    <t>https://itunes.apple.com/kg/podcast/ams-einstein-public-lecture-in-mathematics-lectures/id434141993?mt=2</t>
  </si>
  <si>
    <t>Analytical Chemistry Podcast</t>
  </si>
  <si>
    <t>Analytical Chemistry</t>
  </si>
  <si>
    <t>https://itunes.apple.com/us/p`odcast/analytical-chemistry-podcast/id276478220</t>
  </si>
  <si>
    <t>https://pubs.acs.org/page/ancham/audio/index.html</t>
  </si>
  <si>
    <t>Anatomy</t>
  </si>
  <si>
    <t>https://itunes.apple.com/us/podcast/anatomy/id503851569</t>
  </si>
  <si>
    <t>Animal Behavior Screencasts</t>
  </si>
  <si>
    <t>The University of Connecticut</t>
  </si>
  <si>
    <t>https://itunes.apple.com/us/podcast/animal-behavior-screencasts/id185686168</t>
  </si>
  <si>
    <t>Animal Geeks</t>
  </si>
  <si>
    <t>https://itunes.apple.com/us/podcast/animal-geeks/id717619961</t>
  </si>
  <si>
    <t>https://www.dailymercury.com.au/news/animal-geeks-go-digital/2093324/</t>
  </si>
  <si>
    <t>Animal Insights</t>
  </si>
  <si>
    <t>KAMU-FM, Texas A&amp;M Universit</t>
  </si>
  <si>
    <t>https://itunes.apple.com/us/podcast/animal-insights/id399051712</t>
  </si>
  <si>
    <t>Animal News: The Podcast</t>
  </si>
  <si>
    <t>https://itunes.apple.com/us/podcast/animal-news-the-podcast/id458058607</t>
  </si>
  <si>
    <t>https://animalnewsthepodcast.wordpress.com/about/</t>
  </si>
  <si>
    <t>https://soundcloud.com/mnbutler</t>
  </si>
  <si>
    <t>Animals in Man's World</t>
  </si>
  <si>
    <t xml:space="preserve">RTHK                       </t>
  </si>
  <si>
    <t>https://itunes.apple.com/us/podcast/animals-in-mans-world/id1138260891</t>
  </si>
  <si>
    <t>http://podcast.rthk.hk/podcast/item_all.php?pid=1071</t>
  </si>
  <si>
    <t>Animals To The Max Podcas</t>
  </si>
  <si>
    <t>https://corbinmaxey.com/podcast-1/</t>
  </si>
  <si>
    <t>https://twitter.com/corbinmaxey</t>
  </si>
  <si>
    <t>https://www.facebook.com/corbin.maxey</t>
  </si>
  <si>
    <t>https://itunes.apple.com/us/podcast/animals-to-the-max-podcast/id1318073346</t>
  </si>
  <si>
    <t>Antarctica (HD)</t>
  </si>
  <si>
    <t>https://www.earthtouchnews.com/videos/antarctica/</t>
  </si>
  <si>
    <t>https://itunes.apple.com/us/podcast/antarctica-hd/id835604984</t>
  </si>
  <si>
    <t>Ape Reality</t>
  </si>
  <si>
    <t>https://itunes.apple.com/us/podcast/ape-reality/id152494107</t>
  </si>
  <si>
    <t>http://www.nobleape.com/reality/</t>
  </si>
  <si>
    <t>APEX</t>
  </si>
  <si>
    <t>CAM FM (Cambridge University Radio)</t>
  </si>
  <si>
    <t>https://itunes.apple.com/us/podcast/apex/id1266821038</t>
  </si>
  <si>
    <t>https://www.facebook.com/pg/apexoncamfm/about/?ref=page_internal</t>
  </si>
  <si>
    <t>https://www.camfm.co.uk/shows/apex/</t>
  </si>
  <si>
    <t>Apple Science Profiles</t>
  </si>
  <si>
    <t>Apple Inc</t>
  </si>
  <si>
    <t>https://itunes.apple.com/us/podcast/apple-science-profiles/id318652717</t>
  </si>
  <si>
    <t>Arapahoe High School Chemistry Podcast</t>
  </si>
  <si>
    <t>Araphoe High School</t>
  </si>
  <si>
    <t>https://itunes.apple.com/us/podcast/arapahoe-high-school-chemistry-podcast/id366688560</t>
  </si>
  <si>
    <t>Arapahoe High School Physics Podcasts</t>
  </si>
  <si>
    <t>https://itunes.apple.com/us/podcast/arapahoe-high-school-physics-podcasts/id328362484</t>
  </si>
  <si>
    <t>http://arapahoehsphysics.blogspot.co.uk/</t>
  </si>
  <si>
    <t>Arcadis - Advances in Remediation</t>
  </si>
  <si>
    <t>https://arcadis.podbean.com/</t>
  </si>
  <si>
    <t>https://itunes.apple.com/us/podcast/arcadis-advances-in-remediation/id1148700706</t>
  </si>
  <si>
    <t>Archaeology Almanac</t>
  </si>
  <si>
    <t>https://itunes.apple.com/us/podcast/archaeology-almanac/id1273617312</t>
  </si>
  <si>
    <t>https://www.archaeologyalmanac.com/podcast/</t>
  </si>
  <si>
    <t>Are We There Yet?</t>
  </si>
  <si>
    <t>https://www.npr.org/podcasts/470937634/are-we-there-yet</t>
  </si>
  <si>
    <t>https://itunes.apple.com/us/podcast/are-we-there-yet/id1094372050</t>
  </si>
  <si>
    <t xml:space="preserve">90.7 WFME/NPR        </t>
  </si>
  <si>
    <t>Arizona Science</t>
  </si>
  <si>
    <t>NPR 89.1</t>
  </si>
  <si>
    <t>https://www.npr.org/podcasts/536516798/arizona-science</t>
  </si>
  <si>
    <t>https://itunes.apple.com/us/podcast/arizona-science/id1056813684</t>
  </si>
  <si>
    <t>Arizona Science Center's Podcast</t>
  </si>
  <si>
    <t>Arizona Science Centre</t>
  </si>
  <si>
    <t>https://itunes.apple.com/us/podcast/arizona-science-centers-podcast/id591806264</t>
  </si>
  <si>
    <t>ArkanScience!</t>
  </si>
  <si>
    <t>KABF 88.3FM.</t>
  </si>
  <si>
    <t>https://itunes.apple.com/us/podcast/arkanscience/id647668738</t>
  </si>
  <si>
    <t>https://en.wikipedia.org/wiki/KABF</t>
  </si>
  <si>
    <t>http://www.kabf.org/</t>
  </si>
  <si>
    <t>non commercial radio station</t>
  </si>
  <si>
    <t>Art</t>
  </si>
  <si>
    <t>https://itunes.apple.com/us/podcast/art/id1159513601</t>
  </si>
  <si>
    <t>ASA Biopharm's Podcast</t>
  </si>
  <si>
    <t> American Statistical Association (ASA) Biopharm. Section</t>
  </si>
  <si>
    <t>https://itunes.apple.com/us/podcast/asa-biopharms-podcast/id700715344</t>
  </si>
  <si>
    <t>http://community.amstat.org/biop/home</t>
  </si>
  <si>
    <t>https://www.buzzsprout.com/16296</t>
  </si>
  <si>
    <t xml:space="preserve">ARCADIS              </t>
  </si>
  <si>
    <t>ASBMB AudioPhiles</t>
  </si>
  <si>
    <t>ASBMB journals</t>
  </si>
  <si>
    <t>https://www.asbmb.org/audio.aspx</t>
  </si>
  <si>
    <t>https://itunes.apple.com/us/podcast/asbmb-audiophiles/id268297732</t>
  </si>
  <si>
    <t>Ask a Spaceman</t>
  </si>
  <si>
    <t>https://itunes.apple.com/us/podcast/ask-a-spaceman/id958825741</t>
  </si>
  <si>
    <t>http://www.pmsutter.com/shows/askaspaceman/</t>
  </si>
  <si>
    <t>Ask an Astronomer</t>
  </si>
  <si>
    <t>https://itunes.apple.com/us/podcast/ask-an-astronomer/id83226711</t>
  </si>
  <si>
    <t>https://player.fm/series/ask-an-astronomer-22597</t>
  </si>
  <si>
    <t>Ask an Astronomer! @ Cornell University</t>
  </si>
  <si>
    <t>https://itunes.apple.com/us/podcast/ask-an-astronomer-cornell-university/id436026683</t>
  </si>
  <si>
    <t>http://curious.astro.cornell.edu/158-website-related/11-our-podcast</t>
  </si>
  <si>
    <t>Ask the Drunk Physicists</t>
  </si>
  <si>
    <t>https://itunes.apple.com/us/podcast/ask-the-drunk-physicists/id876495603</t>
  </si>
  <si>
    <t>http://www.thedrunkphysicists.com/index.php</t>
  </si>
  <si>
    <t>Ask the Naked Scientists Podcast</t>
  </si>
  <si>
    <t>https://www.thenakedscientists.com/podcasts/ask-naked-scientists</t>
  </si>
  <si>
    <t>https://itunes.apple.com/us/podcast/ask-the-naked-scientists-podcast/id325537702</t>
  </si>
  <si>
    <t>Aspera Podcast</t>
  </si>
  <si>
    <t>https://itunes.apple.com/us/podcast/aspera-podcast/id417043834</t>
  </si>
  <si>
    <t>http://www.aspera-eu.org/</t>
  </si>
  <si>
    <t>Astounding Universe</t>
  </si>
  <si>
    <t xml:space="preserve">Aspera            </t>
  </si>
  <si>
    <t>https://itunes.apple.com/us/podcast/astounding-universe/id1314654837</t>
  </si>
  <si>
    <t>https://www.astoundinguniverse.com/</t>
  </si>
  <si>
    <t>https://www.facebook.com/astoundinguniverse/</t>
  </si>
  <si>
    <t>ASTR 103: Introduction to Planetary Astronomy - Complete</t>
  </si>
  <si>
    <t>http://www.hacc.edu/ProgramsandCourses/upload/syllabi/201540/4980.pdf</t>
  </si>
  <si>
    <t>https://itunes.apple.com/us/podcast/astr-103-introduction-to-planetary-astronomy-complete/id438444016</t>
  </si>
  <si>
    <t>http://www.hacc.edu/Profiles/rmwagner.cfm</t>
  </si>
  <si>
    <t>ASTR 103: Introduction to Planetary Astronomy - Summer 2017</t>
  </si>
  <si>
    <t xml:space="preserve">HACC                       </t>
  </si>
  <si>
    <t>https://itunes.apple.com/us/podcast/astr-103-introduction-to-planetary-astronomy-summer-2017/id491922610</t>
  </si>
  <si>
    <t>ASTR 104: Introduction to Stellar Astronomy - Complete</t>
  </si>
  <si>
    <t>https://itunes.apple.com/us/podcast/astr-104-introduction-to-stellar-astronomy-complete/id424640831</t>
  </si>
  <si>
    <t>http://www.hacc.edu/ProgramsandCourses/upload/syllabi/201530/31731.pdf</t>
  </si>
  <si>
    <t>https://itunes.apple.com/us/podcast/astr-104-introduction-to-stellar-astronomy-summer-2017/id457915504</t>
  </si>
  <si>
    <t>Astrarium Podcast</t>
  </si>
  <si>
    <t>Brachiolope Media Network,</t>
  </si>
  <si>
    <t>https://itunes.apple.com/us/podcast/astrarium-podcast/id616074638</t>
  </si>
  <si>
    <t>http://astrarium.brachiolopemedia.com/about-astrarium/</t>
  </si>
  <si>
    <t>https://daveastro.wordpress.com/about/</t>
  </si>
  <si>
    <t>Astronomy</t>
  </si>
  <si>
    <t>https://itunes.apple.com/us/podcast/astronomy-video/id417048363</t>
  </si>
  <si>
    <t>https://www.uctv.tv/search-moreresults.aspx?catSubID=25&amp;subject=sci</t>
  </si>
  <si>
    <t>Astronomy 141 - Life in the Universe - Autumn Quarter 2009</t>
  </si>
  <si>
    <t>Ohio State University</t>
  </si>
  <si>
    <t>https://itunes.apple.com/us/podcast/astronomy-141-life-in-the-universe-autumn-quarter-2009/id333016788</t>
  </si>
  <si>
    <t>http://www.astronomy.ohio-state.edu/~pogge/Ast141/</t>
  </si>
  <si>
    <t>Astronomy 161 - Introduction to Solar System Astronomy</t>
  </si>
  <si>
    <t>Astronomy 161 - Introduction to Solar System Astronomy - Autumn 2007</t>
  </si>
  <si>
    <t>http://www.astronomy.ohio-state.edu/~pogge/Ast161/</t>
  </si>
  <si>
    <t>https://itunes.apple.com/us/podcast/astronomy-161-introduction-to-solar-system-astronomy/id264739047</t>
  </si>
  <si>
    <t>https://itunes.apple.com/us/podcast/astronomy-161-introduction-to-solar-system-astronomy/id192740136</t>
  </si>
  <si>
    <t>Astronomy Behind the Headlines: A Podcast for Informal Science Educators</t>
  </si>
  <si>
    <t>Astronomical Society of the Pacific</t>
  </si>
  <si>
    <t>https://itunes.apple.com/us/podcast/astronomy-behind-headlines-podcast-for-informal-science/id319860653</t>
  </si>
  <si>
    <t>https://www.astrosociety.org/</t>
  </si>
  <si>
    <t>https://astrosociety.org/abh/pdf/ABH01transcript.pdf</t>
  </si>
  <si>
    <t>Astronomy et al</t>
  </si>
  <si>
    <t>http://astroetal.com/</t>
  </si>
  <si>
    <t>https://twitter.com/astroetal</t>
  </si>
  <si>
    <t>https://www.facebook.com/astroetal</t>
  </si>
  <si>
    <t>https://itunes.apple.com/us/podcast/astronomy-et-al/id1151094636</t>
  </si>
  <si>
    <t>Astronomy 162 - Stars, Galaxies, &amp; the Universe</t>
  </si>
  <si>
    <t>https://itunes.apple.com/us/podcast/astronomy-162-stars-galaxies-the-universe/id118290367</t>
  </si>
  <si>
    <t>Astronomy For Kids Podcast</t>
  </si>
  <si>
    <t>https://itunes.apple.com/us/podcast/astronomy-for-kids-podcast/id502294351</t>
  </si>
  <si>
    <t>http://www.astronomyforkids.com.au/</t>
  </si>
  <si>
    <t>Astronomy News</t>
  </si>
  <si>
    <t>https://itunes.apple.com/us/podcast/astronomy-news/id214354155</t>
  </si>
  <si>
    <t>Astronomy News Now!</t>
  </si>
  <si>
    <t>https://itunes.apple.com/us/podcast/astronomy-news-now/id1342098267</t>
  </si>
  <si>
    <t xml:space="preserve">Astronomy Photo of the Day (2011-2018) </t>
  </si>
  <si>
    <t>https://itunes.apple.com/us/podcast/astronomy-photo-of-the-day-2018/id1274030449</t>
  </si>
  <si>
    <t>https://itunes.apple.com/us/podcast/astronomy-photo-of-the-day-2011/id860733205</t>
  </si>
  <si>
    <t>Astronomy.FM</t>
  </si>
  <si>
    <t>https://itunes.apple.com/us/podcast/astronomy-fm/id362978974</t>
  </si>
  <si>
    <t>https://astronomy.fm/</t>
  </si>
  <si>
    <t>https://twitter.com/astronomyfm</t>
  </si>
  <si>
    <t>Astronomy/Finest</t>
  </si>
  <si>
    <t>https://itunes.apple.com/us/podcast/astronomy-finest/id1326679072</t>
  </si>
  <si>
    <t>http://astronomyfinest.com/tag/podcast/</t>
  </si>
  <si>
    <t>https://twitter.com/astronomyfinest?lang=en</t>
  </si>
  <si>
    <t>https://www.facebook.com/astronomyfinest/</t>
  </si>
  <si>
    <t>https://twitter.com/mateusz_macias?lang=en</t>
  </si>
  <si>
    <t>AstrotalkUK » Podcast Feed</t>
  </si>
  <si>
    <t>https://itunes.apple.com/us/podcast/astrotalkuk-podcast-feed/id280292011</t>
  </si>
  <si>
    <t>https://twitter.com/gurbirsingh</t>
  </si>
  <si>
    <t>https://www.facebook.com/GurbirSinghAstro</t>
  </si>
  <si>
    <t>https://astrotalkuk.org/</t>
  </si>
  <si>
    <t>At the Intersection of DNA Replication and Genome Maintenance: from Mechanisms to Therapy</t>
  </si>
  <si>
    <t>Italy</t>
  </si>
  <si>
    <t>https://www.ncbi.nlm.nih.gov/pubmed/28641746</t>
  </si>
  <si>
    <t>https://www.icgeb.org/DNAReplication2016.html</t>
  </si>
  <si>
    <t>https://itunes.apple.com/us/podcast/at-intersection-dna-replication-genome-maintenance/id1147588840</t>
  </si>
  <si>
    <t>Atlanta Skeptics in the Pub</t>
  </si>
  <si>
    <t>Atlanta Skeptics</t>
  </si>
  <si>
    <t>https://itunes.apple.com/us/podcast/atlanta-skeptics-in-the-pub/id366919090</t>
  </si>
  <si>
    <t>http://www.podcasts.com/atlanta-skeptics-in-the-pub</t>
  </si>
  <si>
    <t>Atypical dementias: from diagnosis to emerging therapies</t>
  </si>
  <si>
    <t>https://itunes.apple.com/us/podcast/atypical-dementias-from-diagnosis-to-emerging-therapies/id1342230726</t>
  </si>
  <si>
    <t>https://www.icgeb.org/AtypicalDementias2017.html</t>
  </si>
  <si>
    <t>Audio Podcasts</t>
  </si>
  <si>
    <t>https://itunes.apple.com/us/podcast/audio-podcasts/id78619180</t>
  </si>
  <si>
    <t>http://www.spitzer.caltech.edu/video-audio</t>
  </si>
  <si>
    <t>Australian Nanotechnology Alliance Podcast</t>
  </si>
  <si>
    <t>Australian Nanotechnology Alliance</t>
  </si>
  <si>
    <t>https://itunes.apple.com/us/podcast/australian-nanotechnology-alliance-podcast/id250418571</t>
  </si>
  <si>
    <t>http://nanotechnology.org.au/about/</t>
  </si>
  <si>
    <t>AWESOME ASTRONOMY</t>
  </si>
  <si>
    <t>https://www.awesomeastronomy.com/</t>
  </si>
  <si>
    <t>https://itunes.apple.com/us/podcast/awesome-astronomy/id521780589</t>
  </si>
  <si>
    <t>https://twitter.com/awesomeastropod</t>
  </si>
  <si>
    <t>https://www.facebook.com/groups/awesomeastronomy/about/</t>
  </si>
  <si>
    <t>https://itunes.apple.com/gb/podcast/diffusion-science-radio/id85353660?mt=2</t>
  </si>
  <si>
    <t>School of Batman</t>
  </si>
  <si>
    <t>Stereo Chemistry</t>
  </si>
  <si>
    <t>Figshare</t>
  </si>
  <si>
    <t>https://itunes.apple.com/us/podcast/school-of-batman/id1338806484?mt=2</t>
  </si>
  <si>
    <t>https://soundcloud.com/schoolofbatman</t>
  </si>
  <si>
    <t>https://twitter.com/schoolofbatman</t>
  </si>
  <si>
    <t>https://www.facebook.com/FigShare/posts/1659745267418363</t>
  </si>
  <si>
    <t>https://itunes.apple.com/us/podcast/stereo-chemistry/id1342684917?mt=2</t>
  </si>
  <si>
    <t>Chemistry and Engineering News</t>
  </si>
  <si>
    <t>https://twitter.com/cenmag/status/959169548678254592</t>
  </si>
  <si>
    <t>Ecology/Zoology/Conservation</t>
  </si>
  <si>
    <t>Statistics/Data Science</t>
  </si>
  <si>
    <t>Oceanography/Marine Biology</t>
  </si>
  <si>
    <t>Medical/Pharmacology</t>
  </si>
  <si>
    <t>Total # of podcasts</t>
  </si>
  <si>
    <t>Total</t>
  </si>
  <si>
    <t>Amateur</t>
  </si>
  <si>
    <t>Other Professional</t>
  </si>
  <si>
    <t>Media/Journalism Professional</t>
  </si>
  <si>
    <t>Science Researcher/Educator</t>
  </si>
  <si>
    <t>BREAKDOWN BY VIDEO/AUDIO PODCASTS</t>
  </si>
  <si>
    <t>UNCLEAR</t>
  </si>
  <si>
    <t>CONDENSED BREAKDOWN BY COUNTRY</t>
  </si>
  <si>
    <t>U.S.A.</t>
  </si>
  <si>
    <t>U.K.</t>
  </si>
  <si>
    <t>Australia</t>
  </si>
  <si>
    <t>Canada</t>
  </si>
  <si>
    <t>New Zealand</t>
  </si>
  <si>
    <t xml:space="preserve">Italy </t>
  </si>
  <si>
    <t>Other European</t>
  </si>
  <si>
    <t>Germany</t>
  </si>
  <si>
    <t>South Africa</t>
  </si>
  <si>
    <t>Multinational</t>
  </si>
  <si>
    <t>Republic of Ireland</t>
  </si>
  <si>
    <t>Audio</t>
  </si>
  <si>
    <t>Video</t>
  </si>
  <si>
    <t>LEGEND</t>
  </si>
  <si>
    <t>None</t>
  </si>
  <si>
    <t>INACTIVE: &lt; 1 year</t>
  </si>
  <si>
    <t>ACTIVE: &lt; 3 months since last episode</t>
  </si>
  <si>
    <t>Cheap Astronomy</t>
  </si>
  <si>
    <t xml:space="preserve">KLRN Radio                </t>
  </si>
  <si>
    <t xml:space="preserve"> % of Total</t>
  </si>
  <si>
    <t>% of total</t>
  </si>
  <si>
    <t>BREAKDOWN BY PUBLISHING SCHEDULE</t>
  </si>
  <si>
    <t>BREAKDOWN BY HOST TYPE</t>
  </si>
  <si>
    <t>Independent</t>
  </si>
  <si>
    <t>%  of total</t>
  </si>
  <si>
    <t>Affiliated</t>
  </si>
  <si>
    <t>BREAKDOWN BY PODCAST AFFILIATION</t>
  </si>
  <si>
    <t>Discipline-specific</t>
  </si>
  <si>
    <t>BREAKDOWN BY COUNTRY</t>
  </si>
  <si>
    <t>BREAKDOWN BY SUPPLEMENTARY INCOME</t>
  </si>
  <si>
    <t>CONDENSED BREAKDOWN</t>
  </si>
  <si>
    <t xml:space="preserve">Some </t>
  </si>
  <si>
    <t>Total video podcasts (%)</t>
  </si>
  <si>
    <t>Total audio podcastss (%)</t>
  </si>
  <si>
    <t>Carry the One  Radio: The Science Podcast</t>
  </si>
  <si>
    <t>Geology/Earth Science</t>
  </si>
  <si>
    <t>Climate Change/Atmospheric Sciences</t>
  </si>
  <si>
    <t xml:space="preserve">Crystal Clear Radio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</si>
</sst>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 Unicode MS"/>
      <family val="2"/>
    </font>
    <font>
      <u/>
      <sz val="14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fill"/>
    </xf>
    <xf numFmtId="0" fontId="2" fillId="0" borderId="0" xfId="0" quotePrefix="1" applyFont="1" applyFill="1" applyBorder="1" applyAlignment="1">
      <alignment horizontal="fill"/>
    </xf>
    <xf numFmtId="0" fontId="2" fillId="0" borderId="0" xfId="0" applyFont="1" applyBorder="1"/>
    <xf numFmtId="0" fontId="2" fillId="0" borderId="0" xfId="0" applyFont="1" applyBorder="1" applyAlignment="1">
      <alignment horizontal="fill"/>
    </xf>
    <xf numFmtId="0" fontId="0" fillId="0" borderId="0" xfId="0" applyBorder="1" applyAlignment="1">
      <alignment horizontal="fill"/>
    </xf>
    <xf numFmtId="0" fontId="0" fillId="0" borderId="0" xfId="0" applyBorder="1"/>
    <xf numFmtId="0" fontId="4" fillId="2" borderId="2" xfId="0" applyFont="1" applyFill="1" applyBorder="1" applyAlignment="1">
      <alignment horizontal="fill"/>
    </xf>
    <xf numFmtId="0" fontId="3" fillId="2" borderId="2" xfId="0" applyFont="1" applyFill="1" applyBorder="1"/>
    <xf numFmtId="0" fontId="5" fillId="2" borderId="2" xfId="0" applyFont="1" applyFill="1" applyBorder="1"/>
    <xf numFmtId="1" fontId="0" fillId="0" borderId="0" xfId="0" applyNumberFormat="1"/>
    <xf numFmtId="0" fontId="0" fillId="0" borderId="0" xfId="0" applyFill="1" applyBorder="1" applyAlignment="1">
      <alignment horizontal="fill"/>
    </xf>
    <xf numFmtId="164" fontId="2" fillId="0" borderId="0" xfId="0" applyNumberFormat="1" applyFont="1" applyFill="1" applyBorder="1"/>
    <xf numFmtId="164" fontId="2" fillId="0" borderId="0" xfId="0" applyNumberFormat="1" applyFont="1" applyBorder="1"/>
    <xf numFmtId="0" fontId="5" fillId="2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quotePrefix="1" applyFill="1" applyBorder="1" applyAlignment="1">
      <alignment horizontal="fill"/>
    </xf>
    <xf numFmtId="0" fontId="6" fillId="0" borderId="0" xfId="0" applyFont="1" applyBorder="1"/>
    <xf numFmtId="0" fontId="2" fillId="0" borderId="0" xfId="0" quotePrefix="1" applyFont="1" applyBorder="1" applyAlignment="1">
      <alignment horizontal="fill"/>
    </xf>
    <xf numFmtId="0" fontId="7" fillId="0" borderId="0" xfId="0" applyFont="1"/>
    <xf numFmtId="0" fontId="8" fillId="0" borderId="0" xfId="1" applyBorder="1" applyAlignment="1">
      <alignment horizontal="fill"/>
    </xf>
    <xf numFmtId="0" fontId="0" fillId="0" borderId="0" xfId="0" quotePrefix="1" applyBorder="1" applyAlignment="1">
      <alignment horizontal="fill"/>
    </xf>
    <xf numFmtId="0" fontId="5" fillId="2" borderId="2" xfId="0" applyFont="1" applyFill="1" applyBorder="1" applyAlignment="1">
      <alignment horizontal="fill"/>
    </xf>
    <xf numFmtId="0" fontId="8" fillId="0" borderId="0" xfId="1"/>
    <xf numFmtId="0" fontId="8" fillId="0" borderId="0" xfId="1" applyFill="1" applyBorder="1" applyAlignment="1">
      <alignment horizontal="fill"/>
    </xf>
    <xf numFmtId="0" fontId="9" fillId="0" borderId="0" xfId="0" applyFont="1"/>
    <xf numFmtId="0" fontId="2" fillId="0" borderId="1" xfId="0" quotePrefix="1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1" quotePrefix="1" applyFill="1" applyBorder="1" applyAlignment="1">
      <alignment horizontal="fill"/>
    </xf>
    <xf numFmtId="0" fontId="8" fillId="0" borderId="0" xfId="1" quotePrefix="1" applyBorder="1" applyAlignment="1">
      <alignment horizontal="fill"/>
    </xf>
    <xf numFmtId="14" fontId="2" fillId="0" borderId="0" xfId="0" applyNumberFormat="1" applyFont="1" applyBorder="1" applyAlignment="1">
      <alignment horizontal="center"/>
    </xf>
    <xf numFmtId="0" fontId="2" fillId="0" borderId="0" xfId="0" applyFont="1"/>
    <xf numFmtId="0" fontId="4" fillId="2" borderId="2" xfId="0" applyFont="1" applyFill="1" applyBorder="1"/>
    <xf numFmtId="164" fontId="2" fillId="0" borderId="0" xfId="0" applyNumberFormat="1" applyFont="1" applyBorder="1" applyAlignment="1">
      <alignment horizontal="fill"/>
    </xf>
    <xf numFmtId="0" fontId="2" fillId="0" borderId="1" xfId="0" applyFont="1" applyFill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fill"/>
    </xf>
    <xf numFmtId="165" fontId="0" fillId="0" borderId="0" xfId="0" applyNumberFormat="1"/>
    <xf numFmtId="0" fontId="10" fillId="0" borderId="0" xfId="0" applyFont="1" applyAlignment="1">
      <alignment vertical="center"/>
    </xf>
    <xf numFmtId="0" fontId="11" fillId="0" borderId="0" xfId="1" applyFont="1" applyBorder="1" applyAlignment="1">
      <alignment horizontal="fill"/>
    </xf>
    <xf numFmtId="0" fontId="12" fillId="3" borderId="0" xfId="0" applyFont="1" applyFill="1" applyBorder="1"/>
    <xf numFmtId="0" fontId="12" fillId="0" borderId="0" xfId="0" applyFont="1"/>
    <xf numFmtId="0" fontId="12" fillId="0" borderId="0" xfId="0" applyFont="1" applyBorder="1"/>
    <xf numFmtId="0" fontId="13" fillId="0" borderId="0" xfId="0" applyFont="1" applyBorder="1"/>
    <xf numFmtId="0" fontId="14" fillId="0" borderId="0" xfId="0" applyFont="1"/>
    <xf numFmtId="0" fontId="15" fillId="3" borderId="1" xfId="0" applyFont="1" applyFill="1" applyBorder="1" applyAlignment="1">
      <alignment horizontal="left"/>
    </xf>
    <xf numFmtId="0" fontId="15" fillId="3" borderId="0" xfId="0" applyFont="1" applyFill="1" applyBorder="1"/>
    <xf numFmtId="0" fontId="15" fillId="3" borderId="0" xfId="0" applyFont="1" applyFill="1" applyBorder="1" applyAlignment="1">
      <alignment horizontal="fill"/>
    </xf>
    <xf numFmtId="164" fontId="15" fillId="3" borderId="0" xfId="0" applyNumberFormat="1" applyFont="1" applyFill="1" applyBorder="1" applyAlignment="1">
      <alignment horizontal="center"/>
    </xf>
    <xf numFmtId="164" fontId="15" fillId="3" borderId="0" xfId="0" applyNumberFormat="1" applyFont="1" applyFill="1" applyBorder="1"/>
    <xf numFmtId="0" fontId="16" fillId="3" borderId="0" xfId="1" applyFont="1" applyFill="1" applyBorder="1" applyAlignment="1">
      <alignment horizontal="fill"/>
    </xf>
    <xf numFmtId="0" fontId="14" fillId="3" borderId="0" xfId="0" quotePrefix="1" applyFont="1" applyFill="1" applyBorder="1" applyAlignment="1">
      <alignment horizontal="fill"/>
    </xf>
    <xf numFmtId="0" fontId="14" fillId="3" borderId="0" xfId="0" applyFont="1" applyFill="1" applyBorder="1" applyAlignment="1">
      <alignment horizontal="fill"/>
    </xf>
    <xf numFmtId="0" fontId="14" fillId="3" borderId="0" xfId="0" applyFont="1" applyFill="1" applyBorder="1"/>
    <xf numFmtId="0" fontId="14" fillId="0" borderId="0" xfId="0" applyFont="1" applyBorder="1"/>
    <xf numFmtId="0" fontId="15" fillId="0" borderId="1" xfId="0" applyFont="1" applyBorder="1" applyAlignment="1">
      <alignment horizontal="left"/>
    </xf>
    <xf numFmtId="0" fontId="15" fillId="0" borderId="0" xfId="0" applyFont="1" applyBorder="1"/>
    <xf numFmtId="0" fontId="15" fillId="0" borderId="0" xfId="0" applyFont="1" applyBorder="1" applyAlignment="1">
      <alignment horizontal="fill"/>
    </xf>
    <xf numFmtId="164" fontId="15" fillId="0" borderId="0" xfId="0" applyNumberFormat="1" applyFont="1" applyBorder="1" applyAlignment="1">
      <alignment horizontal="center"/>
    </xf>
    <xf numFmtId="164" fontId="15" fillId="0" borderId="0" xfId="0" applyNumberFormat="1" applyFont="1" applyBorder="1"/>
    <xf numFmtId="0" fontId="16" fillId="0" borderId="0" xfId="1" applyFont="1" applyBorder="1" applyAlignment="1">
      <alignment horizontal="fill"/>
    </xf>
    <xf numFmtId="0" fontId="14" fillId="0" borderId="0" xfId="0" quotePrefix="1" applyFont="1" applyBorder="1" applyAlignment="1">
      <alignment horizontal="fill"/>
    </xf>
    <xf numFmtId="0" fontId="14" fillId="0" borderId="0" xfId="0" applyFont="1" applyBorder="1" applyAlignment="1">
      <alignment horizontal="fill"/>
    </xf>
    <xf numFmtId="0" fontId="14" fillId="0" borderId="0" xfId="0" applyFont="1" applyFill="1" applyBorder="1"/>
    <xf numFmtId="0" fontId="0" fillId="0" borderId="0" xfId="0" applyFill="1"/>
    <xf numFmtId="0" fontId="1" fillId="0" borderId="0" xfId="0" applyFont="1" applyFill="1"/>
    <xf numFmtId="0" fontId="17" fillId="0" borderId="0" xfId="0" applyFont="1"/>
    <xf numFmtId="0" fontId="3" fillId="0" borderId="0" xfId="0" applyFont="1"/>
    <xf numFmtId="0" fontId="18" fillId="0" borderId="0" xfId="0" applyFont="1"/>
  </cellXfs>
  <cellStyles count="2">
    <cellStyle name="Hyperlink" xfId="1" builtinId="8"/>
    <cellStyle name="Normal" xfId="0" builtinId="0"/>
  </cellStyles>
  <dxfs count="1238"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6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9" tint="0.7999816888943144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</dxfs>
  <tableStyles count="0" defaultTableStyle="TableStyleMedium2" defaultPivotStyle="PivotStyleLight16"/>
  <colors>
    <mruColors>
      <color rgb="FFA88000"/>
      <color rgb="FFF400D1"/>
      <color rgb="FF006600"/>
      <color rgb="FF008000"/>
      <color rgb="FFF2F7FC"/>
      <color rgb="FFF6FAF4"/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Breakdown</a:t>
            </a:r>
            <a:r>
              <a:rPr lang="en-GB" b="1" baseline="0">
                <a:solidFill>
                  <a:sysClr val="windowText" lastClr="000000"/>
                </a:solidFill>
              </a:rPr>
              <a:t> by schedule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84592466482232"/>
          <c:y val="8.9491260400960518E-2"/>
          <c:w val="0.79905389019355033"/>
          <c:h val="0.485268060754700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Schedule!$A$4:$A$13</c:f>
              <c:strCache>
                <c:ptCount val="10"/>
                <c:pt idx="0">
                  <c:v>Irregular</c:v>
                </c:pt>
                <c:pt idx="1">
                  <c:v>Weekly Ongoing</c:v>
                </c:pt>
                <c:pt idx="2">
                  <c:v>Unclear</c:v>
                </c:pt>
                <c:pt idx="3">
                  <c:v>Monthly Ongoing</c:v>
                </c:pt>
                <c:pt idx="4">
                  <c:v>Fortnighly Ongoing</c:v>
                </c:pt>
                <c:pt idx="5">
                  <c:v>&gt;weekly ongoing</c:v>
                </c:pt>
                <c:pt idx="6">
                  <c:v>Weekly/Seasons</c:v>
                </c:pt>
                <c:pt idx="7">
                  <c:v>Daily</c:v>
                </c:pt>
                <c:pt idx="8">
                  <c:v>Fortnightly/Seasons</c:v>
                </c:pt>
                <c:pt idx="9">
                  <c:v>Monthly/Seasons</c:v>
                </c:pt>
              </c:strCache>
            </c:strRef>
          </c:cat>
          <c:val>
            <c:numRef>
              <c:f>Schedule!$B$4:$B$13</c:f>
              <c:numCache>
                <c:formatCode>General</c:formatCode>
                <c:ptCount val="10"/>
                <c:pt idx="0">
                  <c:v>544</c:v>
                </c:pt>
                <c:pt idx="1">
                  <c:v>143</c:v>
                </c:pt>
                <c:pt idx="2">
                  <c:v>75</c:v>
                </c:pt>
                <c:pt idx="3">
                  <c:v>71</c:v>
                </c:pt>
                <c:pt idx="4">
                  <c:v>60</c:v>
                </c:pt>
                <c:pt idx="5">
                  <c:v>32</c:v>
                </c:pt>
                <c:pt idx="6">
                  <c:v>13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6E-4337-AC56-DABE97EBF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5946376"/>
        <c:axId val="335945200"/>
      </c:barChart>
      <c:catAx>
        <c:axId val="335946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ysClr val="windowText" lastClr="000000"/>
                    </a:solidFill>
                  </a:rPr>
                  <a:t>Schedule type</a:t>
                </a:r>
              </a:p>
            </c:rich>
          </c:tx>
          <c:layout>
            <c:manualLayout>
              <c:xMode val="edge"/>
              <c:yMode val="edge"/>
              <c:x val="0.39335083114610664"/>
              <c:y val="0.817373176713566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45200"/>
        <c:crosses val="autoZero"/>
        <c:auto val="1"/>
        <c:lblAlgn val="ctr"/>
        <c:lblOffset val="100"/>
        <c:noMultiLvlLbl val="0"/>
      </c:catAx>
      <c:valAx>
        <c:axId val="335945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ysClr val="windowText" lastClr="000000"/>
                    </a:solidFill>
                  </a:rPr>
                  <a:t>Number of podcasts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46376"/>
        <c:crosses val="autoZero"/>
        <c:crossBetween val="between"/>
        <c:majorUnit val="50"/>
        <c:minorUnit val="1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Breakdown</a:t>
            </a:r>
            <a:r>
              <a:rPr lang="en-GB" b="1" baseline="0">
                <a:solidFill>
                  <a:sysClr val="windowText" lastClr="000000"/>
                </a:solidFill>
              </a:rPr>
              <a:t> by Podcast Affiliation</a:t>
            </a:r>
            <a:endParaRPr lang="en-GB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 w="254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254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65-4D54-995F-4D49781B27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65-4D54-995F-4D49781B27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65-4D54-995F-4D49781B27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A65-4D54-995F-4D49781B2790}"/>
              </c:ext>
            </c:extLst>
          </c:dPt>
          <c:dPt>
            <c:idx val="4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A65-4D54-995F-4D49781B2790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254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A65-4D54-995F-4D49781B2790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254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A65-4D54-995F-4D49781B2790}"/>
              </c:ext>
            </c:extLst>
          </c:dPt>
          <c:dPt>
            <c:idx val="7"/>
            <c:bubble3D val="0"/>
            <c:spPr>
              <a:solidFill>
                <a:schemeClr val="bg2"/>
              </a:solidFill>
              <a:ln w="254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A65-4D54-995F-4D49781B2790}"/>
              </c:ext>
            </c:extLst>
          </c:dPt>
          <c:cat>
            <c:strRef>
              <c:f>Networks!$A$4:$A$11</c:f>
              <c:strCache>
                <c:ptCount val="8"/>
                <c:pt idx="0">
                  <c:v>Independent</c:v>
                </c:pt>
                <c:pt idx="1">
                  <c:v>Professional Organisation</c:v>
                </c:pt>
                <c:pt idx="2">
                  <c:v>University (official)</c:v>
                </c:pt>
                <c:pt idx="3">
                  <c:v>Conventional Media Network</c:v>
                </c:pt>
                <c:pt idx="4">
                  <c:v>Other research body</c:v>
                </c:pt>
                <c:pt idx="5">
                  <c:v>Independent Podcast Network</c:v>
                </c:pt>
                <c:pt idx="6">
                  <c:v>Scientific Journal</c:v>
                </c:pt>
                <c:pt idx="7">
                  <c:v>Amateur Organisation</c:v>
                </c:pt>
              </c:strCache>
            </c:strRef>
          </c:cat>
          <c:val>
            <c:numRef>
              <c:f>Networks!$B$4:$B$11</c:f>
              <c:numCache>
                <c:formatCode>General</c:formatCode>
                <c:ptCount val="8"/>
                <c:pt idx="0">
                  <c:v>366</c:v>
                </c:pt>
                <c:pt idx="1">
                  <c:v>166</c:v>
                </c:pt>
                <c:pt idx="2">
                  <c:v>134</c:v>
                </c:pt>
                <c:pt idx="3">
                  <c:v>127</c:v>
                </c:pt>
                <c:pt idx="4">
                  <c:v>61</c:v>
                </c:pt>
                <c:pt idx="5">
                  <c:v>53</c:v>
                </c:pt>
                <c:pt idx="6">
                  <c:v>26</c:v>
                </c:pt>
                <c:pt idx="7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5A65-4D54-995F-4D49781B2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066475168583618"/>
          <c:y val="8.4831532543493987E-2"/>
          <c:w val="0.31933524831416388"/>
          <c:h val="0.754071681457487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 u="none">
                <a:solidFill>
                  <a:sysClr val="windowText" lastClr="000000"/>
                </a:solidFill>
              </a:rPr>
              <a:t>Are</a:t>
            </a:r>
            <a:r>
              <a:rPr lang="en-GB" b="1" u="none" baseline="0">
                <a:solidFill>
                  <a:sysClr val="windowText" lastClr="000000"/>
                </a:solidFill>
              </a:rPr>
              <a:t> podcasts active?</a:t>
            </a:r>
            <a:endParaRPr lang="en-GB" b="1" u="none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254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92D050"/>
              </a:solidFill>
              <a:ln w="254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8D1-44AE-8FF2-D81279130F8C}"/>
              </c:ext>
            </c:extLst>
          </c:dPt>
          <c:dPt>
            <c:idx val="1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  <a:ln w="254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8D1-44AE-8FF2-D81279130F8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87B-4307-ACF1-DE2720F13937}"/>
              </c:ext>
            </c:extLst>
          </c:dPt>
          <c:dLbls>
            <c:dLbl>
              <c:idx val="0"/>
              <c:layout>
                <c:manualLayout>
                  <c:x val="2.0158028538340273E-2"/>
                  <c:y val="-1.40976717532949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8D1-44AE-8FF2-D81279130F8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451069926932707E-2"/>
                  <c:y val="1.076554109981535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8D1-44AE-8FF2-D81279130F8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715479076172998E-2"/>
                  <c:y val="-4.011177848052012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87B-4307-ACF1-DE2720F1393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; 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'Activity Status'!$A$4:$A$6</c:f>
              <c:strCache>
                <c:ptCount val="3"/>
                <c:pt idx="0">
                  <c:v>ACTIVE: &lt; 3 months since last episode</c:v>
                </c:pt>
                <c:pt idx="1">
                  <c:v>INACTIVE: &lt; 1 year</c:v>
                </c:pt>
                <c:pt idx="2">
                  <c:v>INACTIVE: &gt; 1 year</c:v>
                </c:pt>
              </c:strCache>
            </c:strRef>
          </c:cat>
          <c:val>
            <c:numRef>
              <c:f>'Activity Status'!$B$4:$B$6</c:f>
              <c:numCache>
                <c:formatCode>General</c:formatCode>
                <c:ptCount val="3"/>
                <c:pt idx="0">
                  <c:v>442</c:v>
                </c:pt>
                <c:pt idx="1">
                  <c:v>127</c:v>
                </c:pt>
                <c:pt idx="2">
                  <c:v>381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8D1-44AE-8FF2-D81279130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64778537863975"/>
          <c:y val="0.788554818095482"/>
          <c:w val="0.69838901098614781"/>
          <c:h val="0.211445181904517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Breakdown</a:t>
            </a:r>
            <a:r>
              <a:rPr lang="en-GB" b="1" baseline="0">
                <a:solidFill>
                  <a:sysClr val="windowText" lastClr="000000"/>
                </a:solidFill>
              </a:rPr>
              <a:t> by country (full)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84592466482232"/>
          <c:y val="8.9491260400960518E-2"/>
          <c:w val="0.77662048253583682"/>
          <c:h val="0.632809040679206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Country!$A$4:$A$19</c:f>
              <c:strCache>
                <c:ptCount val="16"/>
                <c:pt idx="0">
                  <c:v>USA</c:v>
                </c:pt>
                <c:pt idx="1">
                  <c:v>UK</c:v>
                </c:pt>
                <c:pt idx="2">
                  <c:v>AUSTRALIA</c:v>
                </c:pt>
                <c:pt idx="3">
                  <c:v>CANADA</c:v>
                </c:pt>
                <c:pt idx="4">
                  <c:v>IRELAND (REPUBLIC OF)</c:v>
                </c:pt>
                <c:pt idx="5">
                  <c:v>NEW ZEALAND</c:v>
                </c:pt>
                <c:pt idx="6">
                  <c:v>NETHERLANDS</c:v>
                </c:pt>
                <c:pt idx="7">
                  <c:v>OTHER</c:v>
                </c:pt>
                <c:pt idx="8">
                  <c:v>MULTINATIONAL</c:v>
                </c:pt>
                <c:pt idx="9">
                  <c:v>SWEDEN</c:v>
                </c:pt>
                <c:pt idx="10">
                  <c:v>NORWAY</c:v>
                </c:pt>
                <c:pt idx="11">
                  <c:v>UNCLEAR</c:v>
                </c:pt>
                <c:pt idx="12">
                  <c:v>GERMANY</c:v>
                </c:pt>
                <c:pt idx="13">
                  <c:v>ITALY</c:v>
                </c:pt>
                <c:pt idx="14">
                  <c:v>DENMARK</c:v>
                </c:pt>
                <c:pt idx="15">
                  <c:v>SOUTH AFRICA</c:v>
                </c:pt>
              </c:strCache>
            </c:strRef>
          </c:cat>
          <c:val>
            <c:numRef>
              <c:f>Country!$B$4:$B$19</c:f>
              <c:numCache>
                <c:formatCode>General</c:formatCode>
                <c:ptCount val="16"/>
                <c:pt idx="0">
                  <c:v>537</c:v>
                </c:pt>
                <c:pt idx="1">
                  <c:v>162</c:v>
                </c:pt>
                <c:pt idx="2">
                  <c:v>48</c:v>
                </c:pt>
                <c:pt idx="3">
                  <c:v>33</c:v>
                </c:pt>
                <c:pt idx="4">
                  <c:v>13</c:v>
                </c:pt>
                <c:pt idx="5">
                  <c:v>5</c:v>
                </c:pt>
                <c:pt idx="6">
                  <c:v>4</c:v>
                </c:pt>
                <c:pt idx="7">
                  <c:v>11</c:v>
                </c:pt>
                <c:pt idx="8">
                  <c:v>21</c:v>
                </c:pt>
                <c:pt idx="9">
                  <c:v>1</c:v>
                </c:pt>
                <c:pt idx="10">
                  <c:v>2</c:v>
                </c:pt>
                <c:pt idx="11">
                  <c:v>92</c:v>
                </c:pt>
                <c:pt idx="12">
                  <c:v>7</c:v>
                </c:pt>
                <c:pt idx="13">
                  <c:v>9</c:v>
                </c:pt>
                <c:pt idx="14">
                  <c:v>1</c:v>
                </c:pt>
                <c:pt idx="1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1C-4986-A3F2-8C5FC5AAF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8349544"/>
        <c:axId val="398349936"/>
      </c:barChart>
      <c:catAx>
        <c:axId val="398349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ysClr val="windowText" lastClr="000000"/>
                    </a:solidFill>
                  </a:rPr>
                  <a:t>Country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349936"/>
        <c:crosses val="autoZero"/>
        <c:auto val="1"/>
        <c:lblAlgn val="ctr"/>
        <c:lblOffset val="100"/>
        <c:noMultiLvlLbl val="0"/>
      </c:catAx>
      <c:valAx>
        <c:axId val="3983499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ysClr val="windowText" lastClr="000000"/>
                    </a:solidFill>
                  </a:rPr>
                  <a:t>Number of podcasts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349544"/>
        <c:crosses val="autoZero"/>
        <c:crossBetween val="between"/>
        <c:majorUnit val="50"/>
        <c:minorUnit val="2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Breakdown</a:t>
            </a:r>
            <a:r>
              <a:rPr lang="en-GB" b="1" baseline="0">
                <a:solidFill>
                  <a:sysClr val="windowText" lastClr="000000"/>
                </a:solidFill>
              </a:rPr>
              <a:t> by country (condenced)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84592466482232"/>
          <c:y val="8.9491260400960518E-2"/>
          <c:w val="0.77662048253583682"/>
          <c:h val="0.632809040679206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Country!$F$4:$F$15</c:f>
              <c:strCache>
                <c:ptCount val="12"/>
                <c:pt idx="0">
                  <c:v>U.S.A.</c:v>
                </c:pt>
                <c:pt idx="1">
                  <c:v>U.K.</c:v>
                </c:pt>
                <c:pt idx="2">
                  <c:v>Australia</c:v>
                </c:pt>
                <c:pt idx="3">
                  <c:v>Canada</c:v>
                </c:pt>
                <c:pt idx="4">
                  <c:v>Multinational</c:v>
                </c:pt>
                <c:pt idx="5">
                  <c:v>Republic of Ireland</c:v>
                </c:pt>
                <c:pt idx="6">
                  <c:v>Italy </c:v>
                </c:pt>
                <c:pt idx="7">
                  <c:v>Other European</c:v>
                </c:pt>
                <c:pt idx="8">
                  <c:v>Germany</c:v>
                </c:pt>
                <c:pt idx="9">
                  <c:v>New Zealand</c:v>
                </c:pt>
                <c:pt idx="10">
                  <c:v>South Africa</c:v>
                </c:pt>
                <c:pt idx="11">
                  <c:v>Unclear</c:v>
                </c:pt>
              </c:strCache>
            </c:strRef>
          </c:cat>
          <c:val>
            <c:numRef>
              <c:f>Country!$G$4:$G$15</c:f>
              <c:numCache>
                <c:formatCode>General</c:formatCode>
                <c:ptCount val="12"/>
                <c:pt idx="0">
                  <c:v>537</c:v>
                </c:pt>
                <c:pt idx="1">
                  <c:v>162</c:v>
                </c:pt>
                <c:pt idx="2">
                  <c:v>48</c:v>
                </c:pt>
                <c:pt idx="3">
                  <c:v>33</c:v>
                </c:pt>
                <c:pt idx="4">
                  <c:v>21</c:v>
                </c:pt>
                <c:pt idx="5">
                  <c:v>13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5</c:v>
                </c:pt>
                <c:pt idx="10">
                  <c:v>5</c:v>
                </c:pt>
                <c:pt idx="11">
                  <c:v>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1C-4986-A3F2-8C5FC5AAF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8350720"/>
        <c:axId val="398351112"/>
      </c:barChart>
      <c:catAx>
        <c:axId val="398350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ysClr val="windowText" lastClr="000000"/>
                    </a:solidFill>
                  </a:rPr>
                  <a:t>Country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351112"/>
        <c:crosses val="autoZero"/>
        <c:auto val="1"/>
        <c:lblAlgn val="ctr"/>
        <c:lblOffset val="100"/>
        <c:noMultiLvlLbl val="0"/>
      </c:catAx>
      <c:valAx>
        <c:axId val="3983511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ysClr val="windowText" lastClr="000000"/>
                    </a:solidFill>
                  </a:rPr>
                  <a:t>Number of podcasts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350720"/>
        <c:crosses val="autoZero"/>
        <c:crossBetween val="between"/>
        <c:majorUnit val="50"/>
        <c:minorUnit val="2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 u="none">
                <a:solidFill>
                  <a:sysClr val="windowText" lastClr="000000"/>
                </a:solidFill>
              </a:rPr>
              <a:t>Supplementary income?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381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 w="38100"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8D1-44AE-8FF2-D81279130F8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38100"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8D1-44AE-8FF2-D81279130F8C}"/>
              </c:ext>
            </c:extLst>
          </c:dPt>
          <c:cat>
            <c:strRef>
              <c:f>Income!$A$17:$A$18</c:f>
              <c:strCache>
                <c:ptCount val="2"/>
                <c:pt idx="0">
                  <c:v>None</c:v>
                </c:pt>
                <c:pt idx="1">
                  <c:v>Some </c:v>
                </c:pt>
              </c:strCache>
            </c:strRef>
          </c:cat>
          <c:val>
            <c:numRef>
              <c:f>Income!$B$17:$B$18</c:f>
              <c:numCache>
                <c:formatCode>General</c:formatCode>
                <c:ptCount val="2"/>
                <c:pt idx="0">
                  <c:v>727</c:v>
                </c:pt>
                <c:pt idx="1">
                  <c:v>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8D1-44AE-8FF2-D81279130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393400252449374"/>
          <c:y val="0.28181618807083081"/>
          <c:w val="0.18529632940938318"/>
          <c:h val="0.362388663681190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Breakdown</a:t>
            </a:r>
            <a:r>
              <a:rPr lang="en-GB" b="1" baseline="0">
                <a:solidFill>
                  <a:sysClr val="windowText" lastClr="000000"/>
                </a:solidFill>
              </a:rPr>
              <a:t> by income/revenue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84592466482232"/>
          <c:y val="8.9491260400960518E-2"/>
          <c:w val="0.77761139506684473"/>
          <c:h val="0.3426189411913029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74000">
                  <a:schemeClr val="accent4">
                    <a:lumMod val="89000"/>
                  </a:schemeClr>
                </a:gs>
                <a:gs pos="46000">
                  <a:schemeClr val="accent4">
                    <a:lumMod val="89000"/>
                  </a:schemeClr>
                </a:gs>
                <a:gs pos="17000">
                  <a:schemeClr val="accent4">
                    <a:lumMod val="75000"/>
                  </a:schemeClr>
                </a:gs>
                <a:gs pos="0">
                  <a:schemeClr val="accent4">
                    <a:lumMod val="70000"/>
                  </a:schemeClr>
                </a:gs>
              </a:gsLst>
              <a:lin ang="16200000" scaled="1"/>
              <a:tileRect/>
            </a:gra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Income!$A$5:$A$11</c:f>
              <c:strCache>
                <c:ptCount val="7"/>
                <c:pt idx="0">
                  <c:v>Advertising/Sponsors</c:v>
                </c:pt>
                <c:pt idx="1">
                  <c:v>Donations</c:v>
                </c:pt>
                <c:pt idx="2">
                  <c:v>Donations &amp; Merchandise</c:v>
                </c:pt>
                <c:pt idx="3">
                  <c:v>Advertising/Sponsors &amp; Donations</c:v>
                </c:pt>
                <c:pt idx="4">
                  <c:v>Merchandise</c:v>
                </c:pt>
                <c:pt idx="5">
                  <c:v>Advertising/Sponsors &amp; Donations &amp; Merchandise</c:v>
                </c:pt>
                <c:pt idx="6">
                  <c:v>Advertising/Sponsors &amp; Merchandise</c:v>
                </c:pt>
              </c:strCache>
            </c:strRef>
          </c:cat>
          <c:val>
            <c:numRef>
              <c:f>Income!$B$5:$B$11</c:f>
              <c:numCache>
                <c:formatCode>General</c:formatCode>
                <c:ptCount val="7"/>
                <c:pt idx="0">
                  <c:v>89</c:v>
                </c:pt>
                <c:pt idx="1">
                  <c:v>45</c:v>
                </c:pt>
                <c:pt idx="2">
                  <c:v>28</c:v>
                </c:pt>
                <c:pt idx="3">
                  <c:v>27</c:v>
                </c:pt>
                <c:pt idx="4">
                  <c:v>20</c:v>
                </c:pt>
                <c:pt idx="5">
                  <c:v>13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57-401D-93D2-0E35BB24D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9044104"/>
        <c:axId val="399044496"/>
      </c:barChart>
      <c:catAx>
        <c:axId val="399044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ysClr val="windowText" lastClr="000000"/>
                    </a:solidFill>
                  </a:rPr>
                  <a:t>Supplementary</a:t>
                </a:r>
                <a:r>
                  <a:rPr lang="en-GB" sz="1200" b="1" baseline="0">
                    <a:solidFill>
                      <a:sysClr val="windowText" lastClr="000000"/>
                    </a:solidFill>
                  </a:rPr>
                  <a:t> income type</a:t>
                </a:r>
                <a:endParaRPr lang="en-GB" sz="12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2250414286449488"/>
              <c:y val="0.92282180884594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044496"/>
        <c:crosses val="autoZero"/>
        <c:auto val="1"/>
        <c:lblAlgn val="ctr"/>
        <c:lblOffset val="100"/>
        <c:noMultiLvlLbl val="0"/>
      </c:catAx>
      <c:valAx>
        <c:axId val="3990444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ysClr val="windowText" lastClr="000000"/>
                    </a:solidFill>
                  </a:rPr>
                  <a:t>Number of podcasts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044104"/>
        <c:crosses val="autoZero"/>
        <c:crossBetween val="between"/>
        <c:majorUnit val="20"/>
        <c:minorUnit val="1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 u="none">
                <a:solidFill>
                  <a:sysClr val="windowText" lastClr="000000"/>
                </a:solidFill>
              </a:rPr>
              <a:t>Video vs.</a:t>
            </a:r>
            <a:r>
              <a:rPr lang="en-GB" b="1" u="none" baseline="0">
                <a:solidFill>
                  <a:sysClr val="windowText" lastClr="000000"/>
                </a:solidFill>
              </a:rPr>
              <a:t> A</a:t>
            </a:r>
            <a:r>
              <a:rPr lang="en-GB" b="1" u="none">
                <a:solidFill>
                  <a:sysClr val="windowText" lastClr="000000"/>
                </a:solidFill>
              </a:rPr>
              <a:t>udio</a:t>
            </a:r>
            <a:r>
              <a:rPr lang="en-GB" b="1" u="none" baseline="0">
                <a:solidFill>
                  <a:sysClr val="windowText" lastClr="000000"/>
                </a:solidFill>
              </a:rPr>
              <a:t> podcasts</a:t>
            </a:r>
            <a:endParaRPr lang="en-GB" b="1" u="none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5199047341304557"/>
          <c:y val="1.856864426600140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1"/>
            <c:bubble3D val="0"/>
            <c:spPr>
              <a:pattFill prst="pct80">
                <a:fgClr>
                  <a:srgbClr val="F400D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7E4-4815-BE58-A0FBDEC20EB4}"/>
              </c:ext>
            </c:extLst>
          </c:dPt>
          <c:dLbls>
            <c:dLbl>
              <c:idx val="0"/>
              <c:layout>
                <c:manualLayout>
                  <c:x val="5.3497229512977543E-2"/>
                  <c:y val="-8.916088459239625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7E9-4F54-8EB3-3B2B21EB344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3358099849004147E-2"/>
                  <c:y val="-1.73047052160855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7E4-4815-BE58-A0FBDEC20EB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(Video!$I$8,Video!$I$7)</c:f>
              <c:strCache>
                <c:ptCount val="2"/>
                <c:pt idx="0">
                  <c:v>Video</c:v>
                </c:pt>
                <c:pt idx="1">
                  <c:v>Audio</c:v>
                </c:pt>
              </c:strCache>
            </c:strRef>
          </c:cat>
          <c:val>
            <c:numRef>
              <c:f>(Video!$B$3,Video!$B$4)</c:f>
              <c:numCache>
                <c:formatCode>General</c:formatCode>
                <c:ptCount val="2"/>
                <c:pt idx="0">
                  <c:v>127</c:v>
                </c:pt>
                <c:pt idx="1">
                  <c:v>825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7E4-4815-BE58-A0FBDEC20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7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121570914746773"/>
          <c:y val="0.17994070885024263"/>
          <c:w val="0.22878429085253232"/>
          <c:h val="0.451253233633565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Breakdown</a:t>
            </a:r>
            <a:r>
              <a:rPr lang="en-GB" b="1" baseline="0">
                <a:solidFill>
                  <a:sysClr val="windowText" lastClr="000000"/>
                </a:solidFill>
              </a:rPr>
              <a:t> by host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637584676159186"/>
          <c:y val="0.14512329001609992"/>
          <c:w val="0.49609389958749622"/>
          <c:h val="0.32642606204497865"/>
        </c:manualLayout>
      </c:layout>
      <c:barChart>
        <c:barDir val="col"/>
        <c:grouping val="clustered"/>
        <c:varyColors val="0"/>
        <c:ser>
          <c:idx val="0"/>
          <c:order val="0"/>
          <c:tx>
            <c:v>blah</c:v>
          </c:tx>
          <c:spPr>
            <a:solidFill>
              <a:schemeClr val="bg2">
                <a:lumMod val="5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'Host Type'!$A$4:$A$8</c:f>
              <c:strCache>
                <c:ptCount val="5"/>
                <c:pt idx="0">
                  <c:v>Science Researcher/Educator</c:v>
                </c:pt>
                <c:pt idx="1">
                  <c:v>Media/Journalism Professional</c:v>
                </c:pt>
                <c:pt idx="2">
                  <c:v>Other Professional</c:v>
                </c:pt>
                <c:pt idx="3">
                  <c:v>Amateur</c:v>
                </c:pt>
                <c:pt idx="4">
                  <c:v>Unclear</c:v>
                </c:pt>
              </c:strCache>
            </c:strRef>
          </c:cat>
          <c:val>
            <c:numRef>
              <c:f>'Host Type'!$B$4:$B$8</c:f>
              <c:numCache>
                <c:formatCode>General</c:formatCode>
                <c:ptCount val="5"/>
                <c:pt idx="0">
                  <c:v>621</c:v>
                </c:pt>
                <c:pt idx="1">
                  <c:v>102</c:v>
                </c:pt>
                <c:pt idx="2">
                  <c:v>62</c:v>
                </c:pt>
                <c:pt idx="3">
                  <c:v>43</c:v>
                </c:pt>
                <c:pt idx="4">
                  <c:v>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79-41CC-8084-4D5CE5563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5945984"/>
        <c:axId val="335946768"/>
      </c:barChart>
      <c:catAx>
        <c:axId val="335945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ysClr val="windowText" lastClr="000000"/>
                    </a:solidFill>
                  </a:rPr>
                  <a:t>Host Type</a:t>
                </a:r>
              </a:p>
            </c:rich>
          </c:tx>
          <c:layout>
            <c:manualLayout>
              <c:xMode val="edge"/>
              <c:yMode val="edge"/>
              <c:x val="0.40566308591337574"/>
              <c:y val="0.77843896716051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46768"/>
        <c:crosses val="autoZero"/>
        <c:auto val="1"/>
        <c:lblAlgn val="ctr"/>
        <c:lblOffset val="100"/>
        <c:noMultiLvlLbl val="0"/>
      </c:catAx>
      <c:valAx>
        <c:axId val="3359467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ysClr val="windowText" lastClr="000000"/>
                    </a:solidFill>
                  </a:rPr>
                  <a:t>Number of podcasts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45984"/>
        <c:crosses val="autoZero"/>
        <c:crossBetween val="between"/>
        <c:majorUnit val="100"/>
        <c:minorUnit val="5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Host</a:t>
            </a:r>
            <a:r>
              <a:rPr lang="en-GB" b="1" baseline="0"/>
              <a:t> Type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 w="254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A82-4885-B945-479DD25492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A82-4885-B945-479DD25492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A82-4885-B945-479DD25492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A82-4885-B945-479DD2549203}"/>
              </c:ext>
            </c:extLst>
          </c:dPt>
          <c:cat>
            <c:strRef>
              <c:f>'Host Type'!$A$4:$A$7</c:f>
              <c:strCache>
                <c:ptCount val="4"/>
                <c:pt idx="0">
                  <c:v>Science Researcher/Educator</c:v>
                </c:pt>
                <c:pt idx="1">
                  <c:v>Media/Journalism Professional</c:v>
                </c:pt>
                <c:pt idx="2">
                  <c:v>Other Professional</c:v>
                </c:pt>
                <c:pt idx="3">
                  <c:v>Amateur</c:v>
                </c:pt>
              </c:strCache>
            </c:strRef>
          </c:cat>
          <c:val>
            <c:numRef>
              <c:f>'Host Type'!$B$4:$B$7</c:f>
              <c:numCache>
                <c:formatCode>General</c:formatCode>
                <c:ptCount val="4"/>
                <c:pt idx="0">
                  <c:v>621</c:v>
                </c:pt>
                <c:pt idx="1">
                  <c:v>102</c:v>
                </c:pt>
                <c:pt idx="2">
                  <c:v>62</c:v>
                </c:pt>
                <c:pt idx="3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A82-4885-B945-479DD2549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011942257217842"/>
          <c:y val="0.11921186934966467"/>
          <c:w val="0.27920559930008748"/>
          <c:h val="0.681714056576261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Breakdown</a:t>
            </a:r>
            <a:r>
              <a:rPr lang="en-GB" b="1" baseline="0">
                <a:solidFill>
                  <a:sysClr val="windowText" lastClr="000000"/>
                </a:solidFill>
              </a:rPr>
              <a:t> by t</a:t>
            </a:r>
            <a:r>
              <a:rPr lang="en-GB" b="1">
                <a:solidFill>
                  <a:sysClr val="windowText" lastClr="000000"/>
                </a:solidFill>
              </a:rPr>
              <a:t>arget Audience</a:t>
            </a:r>
            <a:endParaRPr lang="en-GB" b="1" baseline="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84592466482232"/>
          <c:y val="8.9491260400960518E-2"/>
          <c:w val="0.77662048253583682"/>
          <c:h val="0.63280904067920607"/>
        </c:manualLayout>
      </c:layout>
      <c:barChart>
        <c:barDir val="col"/>
        <c:grouping val="clustered"/>
        <c:varyColors val="0"/>
        <c:ser>
          <c:idx val="0"/>
          <c:order val="0"/>
          <c:tx>
            <c:v>blah</c:v>
          </c:tx>
          <c:spPr>
            <a:solidFill>
              <a:schemeClr val="bg2">
                <a:lumMod val="5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'Target Audience'!$A$4:$A$7</c:f>
              <c:strCache>
                <c:ptCount val="4"/>
                <c:pt idx="0">
                  <c:v>General public</c:v>
                </c:pt>
                <c:pt idx="1">
                  <c:v>Scientists/Specialists</c:v>
                </c:pt>
                <c:pt idx="2">
                  <c:v>Conference/Lecture</c:v>
                </c:pt>
                <c:pt idx="3">
                  <c:v>Children</c:v>
                </c:pt>
              </c:strCache>
            </c:strRef>
          </c:cat>
          <c:val>
            <c:numRef>
              <c:f>'Target Audience'!$B$4:$B$7</c:f>
              <c:numCache>
                <c:formatCode>General</c:formatCode>
                <c:ptCount val="4"/>
                <c:pt idx="0">
                  <c:v>736</c:v>
                </c:pt>
                <c:pt idx="1">
                  <c:v>148</c:v>
                </c:pt>
                <c:pt idx="2">
                  <c:v>59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75-45AC-99B7-8E118AA25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5017192"/>
        <c:axId val="335519472"/>
      </c:barChart>
      <c:catAx>
        <c:axId val="335017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ysClr val="windowText" lastClr="000000"/>
                    </a:solidFill>
                  </a:rPr>
                  <a:t>Target Audience</a:t>
                </a:r>
              </a:p>
            </c:rich>
          </c:tx>
          <c:layout>
            <c:manualLayout>
              <c:xMode val="edge"/>
              <c:yMode val="edge"/>
              <c:x val="0.48402884176723959"/>
              <c:y val="0.939812446717817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519472"/>
        <c:crosses val="autoZero"/>
        <c:auto val="1"/>
        <c:lblAlgn val="ctr"/>
        <c:lblOffset val="100"/>
        <c:noMultiLvlLbl val="0"/>
      </c:catAx>
      <c:valAx>
        <c:axId val="3355194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ysClr val="windowText" lastClr="000000"/>
                    </a:solidFill>
                  </a:rPr>
                  <a:t>Number of podcasts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017192"/>
        <c:crosses val="autoZero"/>
        <c:crossBetween val="between"/>
        <c:majorUnit val="100"/>
        <c:minorUnit val="5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 u="none">
                <a:solidFill>
                  <a:sysClr val="windowText" lastClr="000000"/>
                </a:solidFill>
              </a:rPr>
              <a:t>Target audience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902867172670093"/>
          <c:y val="0.27050267503188319"/>
          <c:w val="0.32615936343103502"/>
          <c:h val="0.45937264904528369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7E4-4815-BE58-A0FBDEC20EB4}"/>
              </c:ext>
            </c:extLst>
          </c:dPt>
          <c:dPt>
            <c:idx val="1"/>
            <c:bubble3D val="0"/>
            <c:spPr>
              <a:pattFill prst="pct80">
                <a:fgClr>
                  <a:srgbClr val="F400D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7E4-4815-BE58-A0FBDEC20EB4}"/>
              </c:ext>
            </c:extLst>
          </c:dPt>
          <c:dLbls>
            <c:dLbl>
              <c:idx val="0"/>
              <c:layout>
                <c:manualLayout>
                  <c:x val="-2.0507633679265634E-2"/>
                  <c:y val="-1.83393351042670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7E4-4815-BE58-A0FBDEC20EB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3358099849004147E-2"/>
                  <c:y val="-1.73047052160855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7E4-4815-BE58-A0FBDEC20EB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'Target Audience'!$A$4:$A$7</c:f>
              <c:strCache>
                <c:ptCount val="4"/>
                <c:pt idx="0">
                  <c:v>General public</c:v>
                </c:pt>
                <c:pt idx="1">
                  <c:v>Scientists/Specialists</c:v>
                </c:pt>
                <c:pt idx="2">
                  <c:v>Conference/Lecture</c:v>
                </c:pt>
                <c:pt idx="3">
                  <c:v>Children</c:v>
                </c:pt>
              </c:strCache>
            </c:strRef>
          </c:cat>
          <c:val>
            <c:numRef>
              <c:f>'Target Audience'!$B$4:$B$7</c:f>
              <c:numCache>
                <c:formatCode>General</c:formatCode>
                <c:ptCount val="4"/>
                <c:pt idx="0">
                  <c:v>736</c:v>
                </c:pt>
                <c:pt idx="1">
                  <c:v>148</c:v>
                </c:pt>
                <c:pt idx="2">
                  <c:v>59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7E4-4815-BE58-A0FBDEC20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113993781897332E-3"/>
          <c:y val="0.28121018798238107"/>
          <c:w val="0.34422327583987766"/>
          <c:h val="0.458722396581491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 u="none">
                <a:solidFill>
                  <a:sysClr val="windowText" lastClr="000000"/>
                </a:solidFill>
              </a:rPr>
              <a:t>General Science vs. Discipline specific </a:t>
            </a:r>
            <a:r>
              <a:rPr lang="en-GB" b="1" u="none" baseline="0">
                <a:solidFill>
                  <a:sysClr val="windowText" lastClr="000000"/>
                </a:solidFill>
              </a:rPr>
              <a:t>podcasts</a:t>
            </a:r>
            <a:endParaRPr lang="en-GB" b="1" u="none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pct75">
                <a:fgClr>
                  <a:srgbClr val="F400D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64-4DBC-8AFB-FAD70F16018D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64-4DBC-8AFB-FAD70F16018D}"/>
              </c:ext>
            </c:extLst>
          </c:dPt>
          <c:dLbls>
            <c:dLbl>
              <c:idx val="0"/>
              <c:layout>
                <c:manualLayout>
                  <c:x val="-0.1107253314751"/>
                  <c:y val="-0.125328629945961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D64-4DBC-8AFB-FAD70F1601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29564047003121"/>
                  <c:y val="7.166739430151832E-2"/>
                </c:manualLayout>
              </c:layout>
              <c:tx>
                <c:rich>
                  <a:bodyPr/>
                  <a:lstStyle/>
                  <a:p>
                    <a:fld id="{92CD22FD-0C56-4600-8214-6D45D8BBA737}" type="PERCENTAG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D64-4DBC-8AFB-FAD70F16018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'Subject Areas'!$A$28:$A$29</c:f>
              <c:strCache>
                <c:ptCount val="2"/>
                <c:pt idx="0">
                  <c:v>Discipline-specific</c:v>
                </c:pt>
                <c:pt idx="1">
                  <c:v>General Science</c:v>
                </c:pt>
              </c:strCache>
            </c:strRef>
          </c:cat>
          <c:val>
            <c:numRef>
              <c:f>'Subject Areas'!$B$25:$B$26</c:f>
              <c:numCache>
                <c:formatCode>0</c:formatCode>
                <c:ptCount val="2"/>
                <c:pt idx="0">
                  <c:v>66.491596638655466</c:v>
                </c:pt>
                <c:pt idx="1">
                  <c:v>33.508403361344534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64-4DBC-8AFB-FAD70F160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39398524231808"/>
          <c:y val="0.788554818095482"/>
          <c:w val="0.57109675541003646"/>
          <c:h val="0.211445181904517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Breakdown by</a:t>
            </a:r>
            <a:r>
              <a:rPr lang="en-GB" b="1" baseline="0">
                <a:solidFill>
                  <a:sysClr val="windowText" lastClr="000000"/>
                </a:solidFill>
              </a:rPr>
              <a:t> subject area</a:t>
            </a:r>
            <a:endParaRPr lang="en-GB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45791276825690908"/>
          <c:y val="0.10303029294468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121281457464876"/>
          <c:y val="0.16346162646828047"/>
          <c:w val="0.55552387032701989"/>
          <c:h val="0.728817945285152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25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'Subject Areas'!$A$4:$A$19</c:f>
              <c:strCache>
                <c:ptCount val="16"/>
                <c:pt idx="0">
                  <c:v>General Science</c:v>
                </c:pt>
                <c:pt idx="1">
                  <c:v>Physics and Astronomy</c:v>
                </c:pt>
                <c:pt idx="2">
                  <c:v>Biology</c:v>
                </c:pt>
                <c:pt idx="3">
                  <c:v>Ecology/Zoology/Conservation</c:v>
                </c:pt>
                <c:pt idx="4">
                  <c:v>Oceanography/Marine Biology</c:v>
                </c:pt>
                <c:pt idx="5">
                  <c:v>Psychology and Neuroscience</c:v>
                </c:pt>
                <c:pt idx="6">
                  <c:v>Chemistry</c:v>
                </c:pt>
                <c:pt idx="7">
                  <c:v>Climate Change/Atmospheric Sciences</c:v>
                </c:pt>
                <c:pt idx="8">
                  <c:v>Geology/Geography/Earth Sciences</c:v>
                </c:pt>
                <c:pt idx="9">
                  <c:v>Mathematics</c:v>
                </c:pt>
                <c:pt idx="10">
                  <c:v>Paleontology/Anthropology/Archaeology</c:v>
                </c:pt>
                <c:pt idx="11">
                  <c:v>Medical/Pharmacology</c:v>
                </c:pt>
                <c:pt idx="12">
                  <c:v>Computer Science</c:v>
                </c:pt>
                <c:pt idx="13">
                  <c:v>Engineering</c:v>
                </c:pt>
                <c:pt idx="14">
                  <c:v>Statistics/Data Science</c:v>
                </c:pt>
                <c:pt idx="15">
                  <c:v>Other</c:v>
                </c:pt>
              </c:strCache>
            </c:strRef>
          </c:cat>
          <c:val>
            <c:numRef>
              <c:f>'Subject Areas'!$B$4:$B$19</c:f>
              <c:numCache>
                <c:formatCode>General</c:formatCode>
                <c:ptCount val="16"/>
                <c:pt idx="0">
                  <c:v>319</c:v>
                </c:pt>
                <c:pt idx="1">
                  <c:v>169</c:v>
                </c:pt>
                <c:pt idx="2">
                  <c:v>125</c:v>
                </c:pt>
                <c:pt idx="3">
                  <c:v>91</c:v>
                </c:pt>
                <c:pt idx="4">
                  <c:v>56</c:v>
                </c:pt>
                <c:pt idx="5">
                  <c:v>36</c:v>
                </c:pt>
                <c:pt idx="6">
                  <c:v>30</c:v>
                </c:pt>
                <c:pt idx="7">
                  <c:v>28</c:v>
                </c:pt>
                <c:pt idx="8">
                  <c:v>21</c:v>
                </c:pt>
                <c:pt idx="9">
                  <c:v>18</c:v>
                </c:pt>
                <c:pt idx="10">
                  <c:v>16</c:v>
                </c:pt>
                <c:pt idx="11">
                  <c:v>13</c:v>
                </c:pt>
                <c:pt idx="12">
                  <c:v>11</c:v>
                </c:pt>
                <c:pt idx="13">
                  <c:v>11</c:v>
                </c:pt>
                <c:pt idx="14">
                  <c:v>6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AA-4E9F-BE50-EF2104747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8282792"/>
        <c:axId val="398348368"/>
      </c:barChart>
      <c:catAx>
        <c:axId val="33828279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ysClr val="windowText" lastClr="000000"/>
                    </a:solidFill>
                  </a:rPr>
                  <a:t>Subject Area</a:t>
                </a:r>
              </a:p>
            </c:rich>
          </c:tx>
          <c:layout>
            <c:manualLayout>
              <c:xMode val="edge"/>
              <c:yMode val="edge"/>
              <c:x val="0.22181971341420159"/>
              <c:y val="9.47455532383726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348368"/>
        <c:crosses val="autoZero"/>
        <c:auto val="1"/>
        <c:lblAlgn val="r"/>
        <c:lblOffset val="100"/>
        <c:noMultiLvlLbl val="0"/>
      </c:catAx>
      <c:valAx>
        <c:axId val="398348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ysClr val="windowText" lastClr="000000"/>
                    </a:solidFill>
                  </a:rPr>
                  <a:t>Number</a:t>
                </a:r>
                <a:r>
                  <a:rPr lang="en-GB" sz="1400" b="1" baseline="0">
                    <a:solidFill>
                      <a:sysClr val="windowText" lastClr="000000"/>
                    </a:solidFill>
                  </a:rPr>
                  <a:t> of Podcasts</a:t>
                </a:r>
                <a:endParaRPr lang="en-GB" sz="14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53444511347846224"/>
              <c:y val="0.948402744874569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282792"/>
        <c:crosses val="autoZero"/>
        <c:crossBetween val="between"/>
        <c:majorUnit val="50"/>
        <c:minorUnit val="10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 u="none">
                <a:solidFill>
                  <a:sysClr val="windowText" lastClr="000000"/>
                </a:solidFill>
              </a:rPr>
              <a:t>Do</a:t>
            </a:r>
            <a:r>
              <a:rPr lang="en-GB" b="1" u="none" baseline="0">
                <a:solidFill>
                  <a:sysClr val="windowText" lastClr="000000"/>
                </a:solidFill>
              </a:rPr>
              <a:t> podcasts use shownotes or other supplementary media?</a:t>
            </a:r>
            <a:endParaRPr lang="en-GB" b="1" u="none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7E4-4815-BE58-A0FBDEC20EB4}"/>
              </c:ext>
            </c:extLst>
          </c:dPt>
          <c:dPt>
            <c:idx val="1"/>
            <c:bubble3D val="0"/>
            <c:spPr>
              <a:pattFill prst="pct80">
                <a:fgClr>
                  <a:srgbClr val="F400D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7E4-4815-BE58-A0FBDEC20EB4}"/>
              </c:ext>
            </c:extLst>
          </c:dPt>
          <c:dLbls>
            <c:dLbl>
              <c:idx val="0"/>
              <c:layout>
                <c:manualLayout>
                  <c:x val="-2.0507633679265634E-2"/>
                  <c:y val="-1.833933510426706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7E4-4815-BE58-A0FBDEC20EB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3358099849004147E-2"/>
                  <c:y val="-1.7304705216085573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7E4-4815-BE58-A0FBDEC20EB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Shownotes!$A$4:$A$5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Shownotes!$B$4:$B$5</c:f>
              <c:numCache>
                <c:formatCode>General</c:formatCode>
                <c:ptCount val="2"/>
                <c:pt idx="0">
                  <c:v>488</c:v>
                </c:pt>
                <c:pt idx="1">
                  <c:v>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7E4-4815-BE58-A0FBDEC20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7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64778537863975"/>
          <c:y val="0.788554818095482"/>
          <c:w val="0.69838901098614781"/>
          <c:h val="0.211445181904517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Breakdown</a:t>
            </a:r>
            <a:r>
              <a:rPr lang="en-GB" b="1" baseline="0">
                <a:solidFill>
                  <a:sysClr val="windowText" lastClr="000000"/>
                </a:solidFill>
              </a:rPr>
              <a:t> by Podcast Affiliation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84592466482232"/>
          <c:y val="8.9491260400960518E-2"/>
          <c:w val="0.77662048253583682"/>
          <c:h val="0.56331102599113769"/>
        </c:manualLayout>
      </c:layout>
      <c:barChart>
        <c:barDir val="col"/>
        <c:grouping val="clustered"/>
        <c:varyColors val="0"/>
        <c:ser>
          <c:idx val="0"/>
          <c:order val="0"/>
          <c:tx>
            <c:v>blah</c:v>
          </c:tx>
          <c:spPr>
            <a:solidFill>
              <a:schemeClr val="bg2">
                <a:lumMod val="5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Networks!$A$4:$A$11</c:f>
              <c:strCache>
                <c:ptCount val="8"/>
                <c:pt idx="0">
                  <c:v>Independent</c:v>
                </c:pt>
                <c:pt idx="1">
                  <c:v>Professional Organisation</c:v>
                </c:pt>
                <c:pt idx="2">
                  <c:v>University (official)</c:v>
                </c:pt>
                <c:pt idx="3">
                  <c:v>Conventional Media Network</c:v>
                </c:pt>
                <c:pt idx="4">
                  <c:v>Other research body</c:v>
                </c:pt>
                <c:pt idx="5">
                  <c:v>Independent Podcast Network</c:v>
                </c:pt>
                <c:pt idx="6">
                  <c:v>Scientific Journal</c:v>
                </c:pt>
                <c:pt idx="7">
                  <c:v>Amateur Organisation</c:v>
                </c:pt>
              </c:strCache>
            </c:strRef>
          </c:cat>
          <c:val>
            <c:numRef>
              <c:f>Networks!$B$4:$B$11</c:f>
              <c:numCache>
                <c:formatCode>General</c:formatCode>
                <c:ptCount val="8"/>
                <c:pt idx="0">
                  <c:v>366</c:v>
                </c:pt>
                <c:pt idx="1">
                  <c:v>166</c:v>
                </c:pt>
                <c:pt idx="2">
                  <c:v>134</c:v>
                </c:pt>
                <c:pt idx="3">
                  <c:v>127</c:v>
                </c:pt>
                <c:pt idx="4">
                  <c:v>61</c:v>
                </c:pt>
                <c:pt idx="5">
                  <c:v>53</c:v>
                </c:pt>
                <c:pt idx="6">
                  <c:v>26</c:v>
                </c:pt>
                <c:pt idx="7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03-4513-B04A-0E2B0BA67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8280832"/>
        <c:axId val="338280440"/>
      </c:barChart>
      <c:catAx>
        <c:axId val="338280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ysClr val="windowText" lastClr="000000"/>
                    </a:solidFill>
                  </a:rPr>
                  <a:t>Podcast</a:t>
                </a:r>
                <a:r>
                  <a:rPr lang="en-GB" sz="1200" b="1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en-GB" sz="1200" b="1">
                    <a:solidFill>
                      <a:sysClr val="windowText" lastClr="000000"/>
                    </a:solidFill>
                  </a:rPr>
                  <a:t>Affiliation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280440"/>
        <c:crosses val="autoZero"/>
        <c:auto val="1"/>
        <c:lblAlgn val="ctr"/>
        <c:lblOffset val="100"/>
        <c:noMultiLvlLbl val="0"/>
      </c:catAx>
      <c:valAx>
        <c:axId val="3382804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ysClr val="windowText" lastClr="000000"/>
                    </a:solidFill>
                  </a:rPr>
                  <a:t>Number of podcasts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280832"/>
        <c:crosses val="autoZero"/>
        <c:crossBetween val="between"/>
        <c:majorUnit val="50"/>
        <c:minorUnit val="1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16</xdr:row>
      <xdr:rowOff>95250</xdr:rowOff>
    </xdr:from>
    <xdr:to>
      <xdr:col>6</xdr:col>
      <xdr:colOff>104775</xdr:colOff>
      <xdr:row>40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95251</xdr:rowOff>
    </xdr:from>
    <xdr:to>
      <xdr:col>3</xdr:col>
      <xdr:colOff>276225</xdr:colOff>
      <xdr:row>25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11</xdr:row>
      <xdr:rowOff>38101</xdr:rowOff>
    </xdr:from>
    <xdr:to>
      <xdr:col>3</xdr:col>
      <xdr:colOff>430695</xdr:colOff>
      <xdr:row>29</xdr:row>
      <xdr:rowOff>140805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59196</xdr:colOff>
      <xdr:row>11</xdr:row>
      <xdr:rowOff>41070</xdr:rowOff>
    </xdr:from>
    <xdr:to>
      <xdr:col>11</xdr:col>
      <xdr:colOff>403168</xdr:colOff>
      <xdr:row>25</xdr:row>
      <xdr:rowOff>117270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18</xdr:row>
      <xdr:rowOff>152399</xdr:rowOff>
    </xdr:from>
    <xdr:to>
      <xdr:col>10</xdr:col>
      <xdr:colOff>400050</xdr:colOff>
      <xdr:row>38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257175</xdr:colOff>
      <xdr:row>2</xdr:row>
      <xdr:rowOff>0</xdr:rowOff>
    </xdr:from>
    <xdr:to>
      <xdr:col>10</xdr:col>
      <xdr:colOff>185467</xdr:colOff>
      <xdr:row>17</xdr:row>
      <xdr:rowOff>121343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353786</xdr:colOff>
      <xdr:row>0</xdr:row>
      <xdr:rowOff>0</xdr:rowOff>
    </xdr:from>
    <xdr:to>
      <xdr:col>11</xdr:col>
      <xdr:colOff>276946</xdr:colOff>
      <xdr:row>12</xdr:row>
      <xdr:rowOff>121343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47624</xdr:rowOff>
    </xdr:from>
    <xdr:to>
      <xdr:col>13</xdr:col>
      <xdr:colOff>447675</xdr:colOff>
      <xdr:row>35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29403</xdr:rowOff>
    </xdr:from>
    <xdr:to>
      <xdr:col>5</xdr:col>
      <xdr:colOff>377209</xdr:colOff>
      <xdr:row>23</xdr:row>
      <xdr:rowOff>150746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69042</xdr:colOff>
      <xdr:row>15</xdr:row>
      <xdr:rowOff>57150</xdr:rowOff>
    </xdr:from>
    <xdr:to>
      <xdr:col>3</xdr:col>
      <xdr:colOff>57151</xdr:colOff>
      <xdr:row>41</xdr:row>
      <xdr:rowOff>38101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16</xdr:row>
      <xdr:rowOff>6803</xdr:rowOff>
    </xdr:from>
    <xdr:to>
      <xdr:col>13</xdr:col>
      <xdr:colOff>309886</xdr:colOff>
      <xdr:row>35</xdr:row>
      <xdr:rowOff>92529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168088</xdr:colOff>
      <xdr:row>2</xdr:row>
      <xdr:rowOff>22412</xdr:rowOff>
    </xdr:from>
    <xdr:to>
      <xdr:col>11</xdr:col>
      <xdr:colOff>472889</xdr:colOff>
      <xdr:row>20</xdr:row>
      <xdr:rowOff>127187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105336</xdr:rowOff>
    </xdr:from>
    <xdr:to>
      <xdr:col>4</xdr:col>
      <xdr:colOff>230281</xdr:colOff>
      <xdr:row>43</xdr:row>
      <xdr:rowOff>67236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145678</xdr:colOff>
      <xdr:row>17</xdr:row>
      <xdr:rowOff>33620</xdr:rowOff>
    </xdr:from>
    <xdr:to>
      <xdr:col>10</xdr:col>
      <xdr:colOff>17371</xdr:colOff>
      <xdr:row>36</xdr:row>
      <xdr:rowOff>186020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2</xdr:col>
      <xdr:colOff>600074</xdr:colOff>
      <xdr:row>35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333375</xdr:colOff>
      <xdr:row>0</xdr:row>
      <xdr:rowOff>161926</xdr:rowOff>
    </xdr:from>
    <xdr:to>
      <xdr:col>11</xdr:col>
      <xdr:colOff>561975</xdr:colOff>
      <xdr:row>23</xdr:row>
      <xdr:rowOff>133351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tunes.apple.com/us/podcast/science-mixtape/id1081009880?mt=2" TargetMode="External"/><Relationship Id="rId671" Type="http://schemas.openxmlformats.org/officeDocument/2006/relationships/hyperlink" Target="https://itunes.apple.com/us/podcast/joey-bee-outdoors-science-and-nature/id1017041005" TargetMode="External"/><Relationship Id="rId769" Type="http://schemas.openxmlformats.org/officeDocument/2006/relationships/hyperlink" Target="https://itunes.apple.com/us/podcast/encounters-podcast/id304284997" TargetMode="External"/><Relationship Id="rId976" Type="http://schemas.openxmlformats.org/officeDocument/2006/relationships/hyperlink" Target="https://itunes.apple.com/us/podcast/apple-science-profiles/id318652717" TargetMode="External"/><Relationship Id="rId21" Type="http://schemas.openxmlformats.org/officeDocument/2006/relationships/hyperlink" Target="https://www.brainstuffshow.com/podcasts" TargetMode="External"/><Relationship Id="rId324" Type="http://schemas.openxmlformats.org/officeDocument/2006/relationships/hyperlink" Target="https://itunes.apple.com/us/podcast/scienceline/id442403741" TargetMode="External"/><Relationship Id="rId531" Type="http://schemas.openxmlformats.org/officeDocument/2006/relationships/hyperlink" Target="https://itunes.apple.com/us/podcast/naked-gene-therapy/id477436527" TargetMode="External"/><Relationship Id="rId629" Type="http://schemas.openxmlformats.org/officeDocument/2006/relationships/hyperlink" Target="https://itunes.apple.com/us/podcast/mooc-podcast-intro-to-anatomy-and-physiology-with-doc-c/id608950806" TargetMode="External"/><Relationship Id="rId170" Type="http://schemas.openxmlformats.org/officeDocument/2006/relationships/hyperlink" Target="https://itunes.apple.com/gb/podcast/tumble-science-podcast-for-kids/id984771479?mt=2&amp;ign-itsct=984771479-984771479&amp;ign-itscg=0176&amp;ign-mpt=uo%3D4" TargetMode="External"/><Relationship Id="rId836" Type="http://schemas.openxmlformats.org/officeDocument/2006/relationships/hyperlink" Target="https://itunes.apple.com/us/podcast/chemical-recipes/id977010910" TargetMode="External"/><Relationship Id="rId1021" Type="http://schemas.openxmlformats.org/officeDocument/2006/relationships/hyperlink" Target="https://itunes.apple.com/us/podcast/school-of-batman/id1338806484?mt=2" TargetMode="External"/><Relationship Id="rId268" Type="http://schemas.openxmlformats.org/officeDocument/2006/relationships/hyperlink" Target="https://itunes.apple.com/us/podcast/the-thought-experiment/id185436235?mt=2" TargetMode="External"/><Relationship Id="rId475" Type="http://schemas.openxmlformats.org/officeDocument/2006/relationships/hyperlink" Target="https://itunes.apple.com/us/podcast/phdtv/id571352113" TargetMode="External"/><Relationship Id="rId682" Type="http://schemas.openxmlformats.org/officeDocument/2006/relationships/hyperlink" Target="https://itunes.apple.com/us/podcast/ikonokast/id1118438954" TargetMode="External"/><Relationship Id="rId903" Type="http://schemas.openxmlformats.org/officeDocument/2006/relationships/hyperlink" Target="https://itunes.apple.com/us/podcast/between-the-gels/id1299566665" TargetMode="External"/><Relationship Id="rId32" Type="http://schemas.openxmlformats.org/officeDocument/2006/relationships/hyperlink" Target="https://itunes.apple.com/gb/podcast/futureproof-with-jonathan-mccrea/id417001442?mt=2" TargetMode="External"/><Relationship Id="rId128" Type="http://schemas.openxmlformats.org/officeDocument/2006/relationships/hyperlink" Target="https://itunes.apple.com/us/podcast/stardate-podcast/id1293896506?mt=2" TargetMode="External"/><Relationship Id="rId335" Type="http://schemas.openxmlformats.org/officeDocument/2006/relationships/hyperlink" Target="https://www.acast.com/scientifictheory/x-beaded-apoptopodia" TargetMode="External"/><Relationship Id="rId542" Type="http://schemas.openxmlformats.org/officeDocument/2006/relationships/hyperlink" Target="https://itunes.apple.com/us/podcast/nasas-the-incredible-two-inch-universe-activity-audio-asl/id279720617" TargetMode="External"/><Relationship Id="rId987" Type="http://schemas.openxmlformats.org/officeDocument/2006/relationships/hyperlink" Target="https://itunes.apple.com/us/podcast/ask-a-spaceman/id958825741" TargetMode="External"/><Relationship Id="rId181" Type="http://schemas.openxmlformats.org/officeDocument/2006/relationships/hyperlink" Target="https://itunes.apple.com/gb/podcast/whats-up/id1114406252?mt=2&amp;ign-itsct=1114406252-1114406252&amp;ign-itscg=0176&amp;ign-mpt=uo%3D4" TargetMode="External"/><Relationship Id="rId402" Type="http://schemas.openxmlformats.org/officeDocument/2006/relationships/hyperlink" Target="https://itunes.apple.com/us/podcast/sparkdialog/id1094395286" TargetMode="External"/><Relationship Id="rId847" Type="http://schemas.openxmlformats.org/officeDocument/2006/relationships/hyperlink" Target="https://itunes.apple.com/us/podcast/climate-change-video/id382085466" TargetMode="External"/><Relationship Id="rId279" Type="http://schemas.openxmlformats.org/officeDocument/2006/relationships/hyperlink" Target="http://www.travelsinamathematicalworld.co.uk/" TargetMode="External"/><Relationship Id="rId486" Type="http://schemas.openxmlformats.org/officeDocument/2006/relationships/hyperlink" Target="https://itunes.apple.com/us/podcast/podcast-icubesat/id534643796" TargetMode="External"/><Relationship Id="rId693" Type="http://schemas.openxmlformats.org/officeDocument/2006/relationships/hyperlink" Target="https://itunes.apple.com/us/podcast/into-the-okavango/id994847647" TargetMode="External"/><Relationship Id="rId707" Type="http://schemas.openxmlformats.org/officeDocument/2006/relationships/hyperlink" Target="https://itunes.apple.com/us/podcast/hhmi-biointeractive-short-films/id521698041" TargetMode="External"/><Relationship Id="rId914" Type="http://schemas.openxmlformats.org/officeDocument/2006/relationships/hyperlink" Target="https://itunes.apple.com/us/podcast/biology-2110-2120-anatomy-and-physiology-with-doc-c/id290170401" TargetMode="External"/><Relationship Id="rId43" Type="http://schemas.openxmlformats.org/officeDocument/2006/relationships/hyperlink" Target="http://www.whatisitabouttheweather.com/" TargetMode="External"/><Relationship Id="rId139" Type="http://schemas.openxmlformats.org/officeDocument/2006/relationships/hyperlink" Target="https://itunes.apple.com/us/podcast/time-to-eat-the-dogs/id1315347103?mt=2" TargetMode="External"/><Relationship Id="rId346" Type="http://schemas.openxmlformats.org/officeDocument/2006/relationships/hyperlink" Target="https://itunes.apple.com/us/podcast/sea-grant-and-lake-superior/id583004729" TargetMode="External"/><Relationship Id="rId553" Type="http://schemas.openxmlformats.org/officeDocument/2006/relationships/hyperlink" Target="https://itunes.apple.com/us/podcast/natural-scaffolds-review/id1142455632" TargetMode="External"/><Relationship Id="rId760" Type="http://schemas.openxmlformats.org/officeDocument/2006/relationships/hyperlink" Target="https://itunes.apple.com/us/podcast/earthquake-and-seismology-video/id429808485" TargetMode="External"/><Relationship Id="rId998" Type="http://schemas.openxmlformats.org/officeDocument/2006/relationships/hyperlink" Target="https://itunes.apple.com/us/podcast/astr-104-introduction-to-stellar-astronomy-summer-2017/id457915504" TargetMode="External"/><Relationship Id="rId192" Type="http://schemas.openxmlformats.org/officeDocument/2006/relationships/hyperlink" Target="https://itunes.apple.com/us/podcast/2scientists/id699180797" TargetMode="External"/><Relationship Id="rId206" Type="http://schemas.openxmlformats.org/officeDocument/2006/relationships/hyperlink" Target="https://itunes.apple.com/us/podcast/wcsj-6th-world-conference-science-journalists-2009/id324559822" TargetMode="External"/><Relationship Id="rId413" Type="http://schemas.openxmlformats.org/officeDocument/2006/relationships/hyperlink" Target="https://itunes.apple.com/us/podcast/stein-monogastric-nutrition-lab-podcast/id460265521" TargetMode="External"/><Relationship Id="rId858" Type="http://schemas.openxmlformats.org/officeDocument/2006/relationships/hyperlink" Target="https://itunes.apple.com/us/podcast/coastal-conversations/id1161505223" TargetMode="External"/><Relationship Id="rId497" Type="http://schemas.openxmlformats.org/officeDocument/2006/relationships/hyperlink" Target="https://itunes.apple.com/us/podcast/pollination-a-pollinator-health-podcast/id1209328985" TargetMode="External"/><Relationship Id="rId620" Type="http://schemas.openxmlformats.org/officeDocument/2006/relationships/hyperlink" Target="https://itunes.apple.com/us/podcast/mn-sea-grant-listening-to-the-lake/id288979013" TargetMode="External"/><Relationship Id="rId718" Type="http://schemas.openxmlformats.org/officeDocument/2006/relationships/hyperlink" Target="https://itunes.apple.com/us/podcast/hot-math-podcast/id1080231768" TargetMode="External"/><Relationship Id="rId925" Type="http://schemas.openxmlformats.org/officeDocument/2006/relationships/hyperlink" Target="https://itunes.apple.com/us/podcast/booklab/id954105194" TargetMode="External"/><Relationship Id="rId357" Type="http://schemas.openxmlformats.org/officeDocument/2006/relationships/hyperlink" Target="http://seagrant.wisc.edu/home/Default.aspx?tabid=600" TargetMode="External"/><Relationship Id="rId54" Type="http://schemas.openxmlformats.org/officeDocument/2006/relationships/hyperlink" Target="https://itunes.apple.com/us/podcast/discovery/id284012446?mt=2" TargetMode="External"/><Relationship Id="rId217" Type="http://schemas.openxmlformats.org/officeDocument/2006/relationships/hyperlink" Target="https://itunes.apple.com/us/podcast/why-we-do-what-we-do/id1237073374" TargetMode="External"/><Relationship Id="rId564" Type="http://schemas.openxmlformats.org/officeDocument/2006/relationships/hyperlink" Target="https://itunes.apple.com/us/podcast/natures-climate-podcast/id270216513" TargetMode="External"/><Relationship Id="rId771" Type="http://schemas.openxmlformats.org/officeDocument/2006/relationships/hyperlink" Target="https://itunes.apple.com/us/podcast/energy-video/id382084179" TargetMode="External"/><Relationship Id="rId869" Type="http://schemas.openxmlformats.org/officeDocument/2006/relationships/hyperlink" Target="http://drhayleyadams.com/category/conservationwithoutborders/" TargetMode="External"/><Relationship Id="rId424" Type="http://schemas.openxmlformats.org/officeDocument/2006/relationships/hyperlink" Target="https://itunes.apple.com/us/podcast/radionuclear/id1277849700" TargetMode="External"/><Relationship Id="rId631" Type="http://schemas.openxmlformats.org/officeDocument/2006/relationships/hyperlink" Target="https://itunes.apple.com/us/podcast/mosaic-science-podcast/id964928211" TargetMode="External"/><Relationship Id="rId729" Type="http://schemas.openxmlformats.org/officeDocument/2006/relationships/hyperlink" Target="https://itunes.apple.com/us/podcast/glimpse-podcast/id1048620479" TargetMode="External"/><Relationship Id="rId270" Type="http://schemas.openxmlformats.org/officeDocument/2006/relationships/hyperlink" Target="https://itunes.apple.com/us/podcast/thrive-podcast/id1052661774" TargetMode="External"/><Relationship Id="rId936" Type="http://schemas.openxmlformats.org/officeDocument/2006/relationships/hyperlink" Target="https://itunes.apple.com/us/podcast/british-ecological-society-journals/id583914453" TargetMode="External"/><Relationship Id="rId65" Type="http://schemas.openxmlformats.org/officeDocument/2006/relationships/hyperlink" Target="https://itunes.apple.com/gb/podcast/level-up-human/id1096637285?mt=2" TargetMode="External"/><Relationship Id="rId130" Type="http://schemas.openxmlformats.org/officeDocument/2006/relationships/hyperlink" Target="https://itunes.apple.com/gb/podcast/startalk-playing-with-science/id1198280360?mt=2" TargetMode="External"/><Relationship Id="rId368" Type="http://schemas.openxmlformats.org/officeDocument/2006/relationships/hyperlink" Target="https://itunes.apple.com/us/podcast/shutup-its-science-time/id915377339" TargetMode="External"/><Relationship Id="rId575" Type="http://schemas.openxmlformats.org/officeDocument/2006/relationships/hyperlink" Target="https://itunes.apple.com/us/podcast/nfa-bird-podcast/id644508680" TargetMode="External"/><Relationship Id="rId782" Type="http://schemas.openxmlformats.org/officeDocument/2006/relationships/hyperlink" Target="https://www.uctv.tv/women-in-science" TargetMode="External"/><Relationship Id="rId228" Type="http://schemas.openxmlformats.org/officeDocument/2006/relationships/hyperlink" Target="https://mrbarlow.wordpress.com/about/" TargetMode="External"/><Relationship Id="rId435" Type="http://schemas.openxmlformats.org/officeDocument/2006/relationships/hyperlink" Target="https://itunes.apple.com/us/podcast/relatively-certain/id611418918" TargetMode="External"/><Relationship Id="rId642" Type="http://schemas.openxmlformats.org/officeDocument/2006/relationships/hyperlink" Target="https://itunes.apple.com/us/podcast/laughematics/id923074873" TargetMode="External"/><Relationship Id="rId281" Type="http://schemas.openxmlformats.org/officeDocument/2006/relationships/hyperlink" Target="https://itunes.apple.com/us/podcast/turn-down-the-heat-mooc-audio/id917390986" TargetMode="External"/><Relationship Id="rId502" Type="http://schemas.openxmlformats.org/officeDocument/2006/relationships/hyperlink" Target="https://itunes.apple.com/us/podcast/prosser-science-podcasts/id930934948" TargetMode="External"/><Relationship Id="rId947" Type="http://schemas.openxmlformats.org/officeDocument/2006/relationships/hyperlink" Target="https://itunes.apple.com/us/podcast/age-of-discovery-podcast/id697991418" TargetMode="External"/><Relationship Id="rId76" Type="http://schemas.openxmlformats.org/officeDocument/2006/relationships/hyperlink" Target="https://itunes.apple.com/gb/podcast/naked-astronomy-from-the-naked-scientists/id349507018?mt=2" TargetMode="External"/><Relationship Id="rId141" Type="http://schemas.openxmlformats.org/officeDocument/2006/relationships/hyperlink" Target="https://itunes.apple.com/us/podcast/the-bayes-factor/id1308207723?mt=2" TargetMode="External"/><Relationship Id="rId379" Type="http://schemas.openxmlformats.org/officeDocument/2006/relationships/hyperlink" Target="https://itunes.apple.com/us/podcast/skytalk/id325073798" TargetMode="External"/><Relationship Id="rId586" Type="http://schemas.openxmlformats.org/officeDocument/2006/relationships/hyperlink" Target="https://itunes.apple.com/us/podcast/not-that-kind-of-doctor/id1290349656" TargetMode="External"/><Relationship Id="rId793" Type="http://schemas.openxmlformats.org/officeDocument/2006/relationships/hyperlink" Target="http://digital.vpr.net/people/mark-breen" TargetMode="External"/><Relationship Id="rId807" Type="http://schemas.openxmlformats.org/officeDocument/2006/relationships/hyperlink" Target="https://itunes.apple.com/us/podcast/dissectinglove/id914319139" TargetMode="External"/><Relationship Id="rId7" Type="http://schemas.openxmlformats.org/officeDocument/2006/relationships/hyperlink" Target="http://www.carrytheoneradio.com/" TargetMode="External"/><Relationship Id="rId239" Type="http://schemas.openxmlformats.org/officeDocument/2006/relationships/hyperlink" Target="https://itunes.apple.com/us/podcast/unsupervised-thinking/id1048414736" TargetMode="External"/><Relationship Id="rId446" Type="http://schemas.openxmlformats.org/officeDocument/2006/relationships/hyperlink" Target="https://itunes.apple.com/us/podcast/rt%C3%A9-into-the-deep/id167320951" TargetMode="External"/><Relationship Id="rId653" Type="http://schemas.openxmlformats.org/officeDocument/2006/relationships/hyperlink" Target="https://itunes.apple.com/us/podcast/living-planet-reports-deutsche-welle/id1156818678" TargetMode="External"/><Relationship Id="rId292" Type="http://schemas.openxmlformats.org/officeDocument/2006/relationships/hyperlink" Target="https://itunes.apple.com/us/podcast/sage-neuroscience-and-neurology/id871122432?mt=2" TargetMode="External"/><Relationship Id="rId306" Type="http://schemas.openxmlformats.org/officeDocument/2006/relationships/hyperlink" Target="https://itunes.apple.com/us/podcast/science-minds-podcast/id1200322947" TargetMode="External"/><Relationship Id="rId860" Type="http://schemas.openxmlformats.org/officeDocument/2006/relationships/hyperlink" Target="https://itunes.apple.com/us/podcast/cogitate/id1265367431" TargetMode="External"/><Relationship Id="rId958" Type="http://schemas.openxmlformats.org/officeDocument/2006/relationships/hyperlink" Target="https://itunes.apple.com/us/podcast/amplify-the-australian-museum-podcast/id1097705717" TargetMode="External"/><Relationship Id="rId87" Type="http://schemas.openxmlformats.org/officeDocument/2006/relationships/hyperlink" Target="https://itunes.apple.com/gb/podcast/orbital-path/id1065986191?mt=2" TargetMode="External"/><Relationship Id="rId513" Type="http://schemas.openxmlformats.org/officeDocument/2006/relationships/hyperlink" Target="https://itunes.apple.com/us/podcast/ocean-gazing-podcast/id305249179" TargetMode="External"/><Relationship Id="rId597" Type="http://schemas.openxmlformats.org/officeDocument/2006/relationships/hyperlink" Target="https://itunes.apple.com/us/podcast/materials-today-podcast/id417426789" TargetMode="External"/><Relationship Id="rId720" Type="http://schemas.openxmlformats.org/officeDocument/2006/relationships/hyperlink" Target="https://itunes.apple.com/us/podcast/hubblecast-hd/id258935617" TargetMode="External"/><Relationship Id="rId818" Type="http://schemas.openxmlformats.org/officeDocument/2006/relationships/hyperlink" Target="https://itunes.apple.com/us/podcast/dr-matt-and-dr-mikes-medical-podcast/id1270681468" TargetMode="External"/><Relationship Id="rId152" Type="http://schemas.openxmlformats.org/officeDocument/2006/relationships/hyperlink" Target="https://itunes.apple.com/gb/podcast/the-naked-scientists-podcast/id74171648?mt=2" TargetMode="External"/><Relationship Id="rId457" Type="http://schemas.openxmlformats.org/officeDocument/2006/relationships/hyperlink" Target="https://itunes.apple.com/us/podcast/science-update-weekly-show/id102800259" TargetMode="External"/><Relationship Id="rId1003" Type="http://schemas.openxmlformats.org/officeDocument/2006/relationships/hyperlink" Target="https://itunes.apple.com/us/podcast/astronomy-161-introduction-to-solar-system-astronomy/id192740136" TargetMode="External"/><Relationship Id="rId664" Type="http://schemas.openxmlformats.org/officeDocument/2006/relationships/hyperlink" Target="https://itunes.apple.com/us/podcast/krcus-discover-nature/id1146898288" TargetMode="External"/><Relationship Id="rId871" Type="http://schemas.openxmlformats.org/officeDocument/2006/relationships/hyperlink" Target="https://itunes.apple.com/us/podcast/conversations-in-science/id1155857413" TargetMode="External"/><Relationship Id="rId969" Type="http://schemas.openxmlformats.org/officeDocument/2006/relationships/hyperlink" Target="https://animalnewsthepodcast.wordpress.com/about/" TargetMode="External"/><Relationship Id="rId14" Type="http://schemas.openxmlformats.org/officeDocument/2006/relationships/hyperlink" Target="http://www.astronomycast.com/about/" TargetMode="External"/><Relationship Id="rId317" Type="http://schemas.openxmlformats.org/officeDocument/2006/relationships/hyperlink" Target="https://itunes.apple.com/us/podcast/science-signaling-podcast/id272714233" TargetMode="External"/><Relationship Id="rId524" Type="http://schemas.openxmlformats.org/officeDocument/2006/relationships/hyperlink" Target="https://itunes.apple.com/us/podcast/on-the-line-a-noaa-fisheries-podcast/id649333154" TargetMode="External"/><Relationship Id="rId731" Type="http://schemas.openxmlformats.org/officeDocument/2006/relationships/hyperlink" Target="https://itunes.apple.com/us/podcast/go-for-launch-live-lauch-reports/id1235748221" TargetMode="External"/><Relationship Id="rId98" Type="http://schemas.openxmlformats.org/officeDocument/2006/relationships/hyperlink" Target="https://itunes.apple.com/gb/podcast/probably-science/id497735695?mt=2" TargetMode="External"/><Relationship Id="rId163" Type="http://schemas.openxmlformats.org/officeDocument/2006/relationships/hyperlink" Target="https://itunes.apple.com/us/podcast/the-skeptics-guide-to-the-universe/id128859062?mt=2" TargetMode="External"/><Relationship Id="rId370" Type="http://schemas.openxmlformats.org/officeDocument/2006/relationships/hyperlink" Target="https://itunes.apple.com/us/podcast/sisters-of-the-blue/id1310355043" TargetMode="External"/><Relationship Id="rId829" Type="http://schemas.openxmlformats.org/officeDocument/2006/relationships/hyperlink" Target="https://itunes.apple.com/us/podcast/ccga-chemistry-dr-knight-podcasts/id1032060553" TargetMode="External"/><Relationship Id="rId1014" Type="http://schemas.openxmlformats.org/officeDocument/2006/relationships/hyperlink" Target="https://itunes.apple.com/us/podcast/at-intersection-dna-replication-genome-maintenance/id1147588840" TargetMode="External"/><Relationship Id="rId230" Type="http://schemas.openxmlformats.org/officeDocument/2006/relationships/hyperlink" Target="https://itunes.apple.com/us/podcast/vegansci-podcast/id1188240183" TargetMode="External"/><Relationship Id="rId468" Type="http://schemas.openxmlformats.org/officeDocument/2006/relationships/hyperlink" Target="https://itunes.apple.com/us/podcast/past-time/id653761190" TargetMode="External"/><Relationship Id="rId675" Type="http://schemas.openxmlformats.org/officeDocument/2006/relationships/hyperlink" Target="https://itunes.apple.com/us/podcast/i-know-dino-the-big-dinosaur-podcast/id960976813" TargetMode="External"/><Relationship Id="rId882" Type="http://schemas.openxmlformats.org/officeDocument/2006/relationships/hyperlink" Target="https://itunes.apple.com/us/podcast/creature-comforts/id1135592548" TargetMode="External"/><Relationship Id="rId25" Type="http://schemas.openxmlformats.org/officeDocument/2006/relationships/hyperlink" Target="https://itunes.apple.com/gb/podcast/chemistry-in-its-element/id1162733995?mt=2a" TargetMode="External"/><Relationship Id="rId328" Type="http://schemas.openxmlformats.org/officeDocument/2006/relationships/hyperlink" Target="http://www.nbi.ku.dk/english/sciencexplorer/" TargetMode="External"/><Relationship Id="rId535" Type="http://schemas.openxmlformats.org/officeDocument/2006/relationships/hyperlink" Target="https://itunes.apple.com/us/podcast/nanovation/id1084591015" TargetMode="External"/><Relationship Id="rId742" Type="http://schemas.openxmlformats.org/officeDocument/2006/relationships/hyperlink" Target="https://www.fieldworkdiaries.com/about/" TargetMode="External"/><Relationship Id="rId174" Type="http://schemas.openxmlformats.org/officeDocument/2006/relationships/hyperlink" Target="https://itunes.apple.com/us/podcast/undersampled-radio/id1138311805?mt=2" TargetMode="External"/><Relationship Id="rId381" Type="http://schemas.openxmlformats.org/officeDocument/2006/relationships/hyperlink" Target="https://itunes.apple.com/us/podcast/sleek-geeks/id893405381" TargetMode="External"/><Relationship Id="rId602" Type="http://schemas.openxmlformats.org/officeDocument/2006/relationships/hyperlink" Target="https://itunes.apple.com/us/podcast/meet-microbiologist-scientists-behind-microbiology/id289419806" TargetMode="External"/><Relationship Id="rId1025" Type="http://schemas.openxmlformats.org/officeDocument/2006/relationships/hyperlink" Target="http://seti-lectures.blogspot.co.uk/" TargetMode="External"/><Relationship Id="rId241" Type="http://schemas.openxmlformats.org/officeDocument/2006/relationships/hyperlink" Target="https://itunes.apple.com/us/podcast/uw-madison-science-narratives/id1079920287" TargetMode="External"/><Relationship Id="rId479" Type="http://schemas.openxmlformats.org/officeDocument/2006/relationships/hyperlink" Target="https://itunes.apple.com/us/podcast/physics-fundamentalized/id287926965" TargetMode="External"/><Relationship Id="rId686" Type="http://schemas.openxmlformats.org/officeDocument/2006/relationships/hyperlink" Target="https://itunes.apple.com/us/podcast/in-particular/id1001131655" TargetMode="External"/><Relationship Id="rId893" Type="http://schemas.openxmlformats.org/officeDocument/2006/relationships/hyperlink" Target="https://itunes.apple.com/us/podcast/bad-zoology/id1202399009" TargetMode="External"/><Relationship Id="rId907" Type="http://schemas.openxmlformats.org/officeDocument/2006/relationships/hyperlink" Target="https://itunes.apple.com/us/podcast/the-ion-channel/id1119984900?mt=2" TargetMode="External"/><Relationship Id="rId36" Type="http://schemas.openxmlformats.org/officeDocument/2006/relationships/hyperlink" Target="https://itunes.apple.com/us/podcast/hello-phd/id1018225068?mt=2&amp;ls=1" TargetMode="External"/><Relationship Id="rId339" Type="http://schemas.openxmlformats.org/officeDocument/2006/relationships/hyperlink" Target="https://itunes.apple.com/us/podcast/scientist-the-human-podcast/id873901040" TargetMode="External"/><Relationship Id="rId546" Type="http://schemas.openxmlformats.org/officeDocument/2006/relationships/hyperlink" Target="https://itunes.apple.com/us/podcast/nasacast-solar-system-video/id252866470" TargetMode="External"/><Relationship Id="rId753" Type="http://schemas.openxmlformats.org/officeDocument/2006/relationships/hyperlink" Target="https://itunes.apple.com/us/podcast/friends-of-the-island-fox/id269213759" TargetMode="External"/><Relationship Id="rId101" Type="http://schemas.openxmlformats.org/officeDocument/2006/relationships/hyperlink" Target="https://itunes.apple.com/us/podcast/publish-perish-or-podcast/id1108392119?mt=2" TargetMode="External"/><Relationship Id="rId185" Type="http://schemas.openxmlformats.org/officeDocument/2006/relationships/hyperlink" Target="https://itunes.apple.com/au/podcast/labanimal/id1244570103" TargetMode="External"/><Relationship Id="rId406" Type="http://schemas.openxmlformats.org/officeDocument/2006/relationships/hyperlink" Target="https://itunes.apple.com/us/podcast/spit-and-twitches-the-animal-cognition-podcast/id1015557071" TargetMode="External"/><Relationship Id="rId960" Type="http://schemas.openxmlformats.org/officeDocument/2006/relationships/hyperlink" Target="https://itunes.apple.com/us/podcast/mathematics-research/id392026821?mt=2" TargetMode="External"/><Relationship Id="rId392" Type="http://schemas.openxmlformats.org/officeDocument/2006/relationships/hyperlink" Target="https://itunes.apple.com/gb/podcast/spacetime-with-stuart-gary-2018/id1080935752?mt=2" TargetMode="External"/><Relationship Id="rId613" Type="http://schemas.openxmlformats.org/officeDocument/2006/relationships/hyperlink" Target="https://itunes.apple.com/us/podcast/micropod/id554155395" TargetMode="External"/><Relationship Id="rId697" Type="http://schemas.openxmlformats.org/officeDocument/2006/relationships/hyperlink" Target="https://itunes.apple.com/us/podcast/irrelevant-astronomy/id272545572" TargetMode="External"/><Relationship Id="rId820" Type="http://schemas.openxmlformats.org/officeDocument/2006/relationships/hyperlink" Target="https://itunes.apple.com/us/podcast/dragon-tongues/id793552294" TargetMode="External"/><Relationship Id="rId918" Type="http://schemas.openxmlformats.org/officeDocument/2006/relationships/hyperlink" Target="https://itunes.apple.com/us/podcast/biorenewable-systems/id288724017" TargetMode="External"/><Relationship Id="rId252" Type="http://schemas.openxmlformats.org/officeDocument/2006/relationships/hyperlink" Target="https://itunes.apple.com/us/podcast/telemetry-the-sound-of-science-in-yellowstone/id1206572956" TargetMode="External"/><Relationship Id="rId47" Type="http://schemas.openxmlformats.org/officeDocument/2006/relationships/hyperlink" Target="https://itunes.apple.com/us/podcast/biologic-therapy-in-rheumatoid-arthritis/id281937558?mt=2" TargetMode="External"/><Relationship Id="rId112" Type="http://schemas.openxmlformats.org/officeDocument/2006/relationships/hyperlink" Target="https://itunes.apple.com/podcast/science-for-the-people/id304855471?mt=2" TargetMode="External"/><Relationship Id="rId557" Type="http://schemas.openxmlformats.org/officeDocument/2006/relationships/hyperlink" Target="https://itunes.apple.com/us/podcast/naturally-speaking/id1238263925" TargetMode="External"/><Relationship Id="rId764" Type="http://schemas.openxmlformats.org/officeDocument/2006/relationships/hyperlink" Target="https://itunes.apple.com/us/podcast/ecotalk/id722242496" TargetMode="External"/><Relationship Id="rId971" Type="http://schemas.openxmlformats.org/officeDocument/2006/relationships/hyperlink" Target="https://corbinmaxey.com/podcast-1/" TargetMode="External"/><Relationship Id="rId196" Type="http://schemas.openxmlformats.org/officeDocument/2006/relationships/hyperlink" Target="https://itunes.apple.com/gb/podcast/60-second-mind/id262750202?mt=2" TargetMode="External"/><Relationship Id="rId417" Type="http://schemas.openxmlformats.org/officeDocument/2006/relationships/hyperlink" Target="https://itunes.apple.com/us/podcast/strange-animals-podcast/id1204492895" TargetMode="External"/><Relationship Id="rId624" Type="http://schemas.openxmlformats.org/officeDocument/2006/relationships/hyperlink" Target="https://itunes.apple.com/us/podcast/mn-sea-grant-superior-waves/id927635024" TargetMode="External"/><Relationship Id="rId831" Type="http://schemas.openxmlformats.org/officeDocument/2006/relationships/hyperlink" Target="https://itunes.apple.com/us/podcast/cell-paperclips/id276900457" TargetMode="External"/><Relationship Id="rId263" Type="http://schemas.openxmlformats.org/officeDocument/2006/relationships/hyperlink" Target="https://itunes.apple.com/us/podcast/this-week-in-space-telescopes/id1080941235" TargetMode="External"/><Relationship Id="rId470" Type="http://schemas.openxmlformats.org/officeDocument/2006/relationships/hyperlink" Target="https://itunes.apple.com/us/podcast/pcsi-points/id428938028" TargetMode="External"/><Relationship Id="rId929" Type="http://schemas.openxmlformats.org/officeDocument/2006/relationships/hyperlink" Target="https://itunes.apple.com/us/podcast/brain-matters/id730239508" TargetMode="External"/><Relationship Id="rId58" Type="http://schemas.openxmlformats.org/officeDocument/2006/relationships/hyperlink" Target="https://itunes.apple.com/us/podcast/branding-bacteria/id1247305607?mt=2" TargetMode="External"/><Relationship Id="rId123" Type="http://schemas.openxmlformats.org/officeDocument/2006/relationships/hyperlink" Target="https://itunes.apple.com/us/podcast/science...-sort-of/id333225899" TargetMode="External"/><Relationship Id="rId330" Type="http://schemas.openxmlformats.org/officeDocument/2006/relationships/hyperlink" Target="https://itunes.apple.com/gb/podcast/say-why-to-drugs/id1114492774?mt=2" TargetMode="External"/><Relationship Id="rId568" Type="http://schemas.openxmlformats.org/officeDocument/2006/relationships/hyperlink" Target="https://itunes.apple.com/us/podcast/nepali-engineer-civil-engineering/id1002278896" TargetMode="External"/><Relationship Id="rId775" Type="http://schemas.openxmlformats.org/officeDocument/2006/relationships/hyperlink" Target="https://itunes.apple.com/us/podcast/eppendorf-award-podcast/id318802570" TargetMode="External"/><Relationship Id="rId982" Type="http://schemas.openxmlformats.org/officeDocument/2006/relationships/hyperlink" Target="https://itunes.apple.com/us/podcast/arizona-science-centers-podcast/id591806264" TargetMode="External"/><Relationship Id="rId428" Type="http://schemas.openxmlformats.org/officeDocument/2006/relationships/hyperlink" Target="https://itunes.apple.com/us/podcast/read-science/id775249058" TargetMode="External"/><Relationship Id="rId635" Type="http://schemas.openxmlformats.org/officeDocument/2006/relationships/hyperlink" Target="https://itunes.apple.com/us/podcast/mr-craigs-biology-podcasts/id330238966" TargetMode="External"/><Relationship Id="rId842" Type="http://schemas.openxmlformats.org/officeDocument/2006/relationships/hyperlink" Target="https://itunes.apple.com/us/podcast/chemistrygonewild-podcast/id1252742149" TargetMode="External"/><Relationship Id="rId274" Type="http://schemas.openxmlformats.org/officeDocument/2006/relationships/hyperlink" Target="https://itunes.apple.com/us/podcast/tmro-space/id1227449849" TargetMode="External"/><Relationship Id="rId481" Type="http://schemas.openxmlformats.org/officeDocument/2006/relationships/hyperlink" Target="https://itunes.apple.com/us/podcast/physicsfm/id949537002" TargetMode="External"/><Relationship Id="rId702" Type="http://schemas.openxmlformats.org/officeDocument/2006/relationships/hyperlink" Target="https://itunes.apple.com/us/podcast/hayesphysics-podcast/id447013224" TargetMode="External"/><Relationship Id="rId69" Type="http://schemas.openxmlformats.org/officeDocument/2006/relationships/hyperlink" Target="https://majorrevisions.weebly.com/episodes" TargetMode="External"/><Relationship Id="rId134" Type="http://schemas.openxmlformats.org/officeDocument/2006/relationships/hyperlink" Target="https://itunes.apple.com/us/podcast/sustainable-nano/id1152986256?mt=2" TargetMode="External"/><Relationship Id="rId579" Type="http://schemas.openxmlformats.org/officeDocument/2006/relationships/hyperlink" Target="https://swfsc.noaa.gov/textblock.aspx?id=8874" TargetMode="External"/><Relationship Id="rId786" Type="http://schemas.openxmlformats.org/officeDocument/2006/relationships/hyperlink" Target="https://itunes.apple.com/us/podcast/expert-citation/id1132825162" TargetMode="External"/><Relationship Id="rId993" Type="http://schemas.openxmlformats.org/officeDocument/2006/relationships/hyperlink" Target="https://itunes.apple.com/us/podcast/aspera-podcast/id417043834" TargetMode="External"/><Relationship Id="rId341" Type="http://schemas.openxmlformats.org/officeDocument/2006/relationships/hyperlink" Target="https://www.facebook.com/sthpod" TargetMode="External"/><Relationship Id="rId439" Type="http://schemas.openxmlformats.org/officeDocument/2006/relationships/hyperlink" Target="https://itunes.apple.com/us/podcast/riken-podcast/id284281035" TargetMode="External"/><Relationship Id="rId646" Type="http://schemas.openxmlformats.org/officeDocument/2006/relationships/hyperlink" Target="https://itunes.apple.com/us/podcast/lectures-and-events-royal-society/id553007444" TargetMode="External"/><Relationship Id="rId201" Type="http://schemas.openxmlformats.org/officeDocument/2006/relationships/hyperlink" Target="https://itunes.apple.com/us/podcast/wacker-the-fascination-of-chemistry/id286344248" TargetMode="External"/><Relationship Id="rId285" Type="http://schemas.openxmlformats.org/officeDocument/2006/relationships/hyperlink" Target="https://itunes.apple.com/us/podcast/tyndall-centres-podcast/id335951780" TargetMode="External"/><Relationship Id="rId506" Type="http://schemas.openxmlformats.org/officeDocument/2006/relationships/hyperlink" Target="https://itunes.apple.com/us/podcast/public-health-lecture-series/id428938027" TargetMode="External"/><Relationship Id="rId853" Type="http://schemas.openxmlformats.org/officeDocument/2006/relationships/hyperlink" Target="https://itunes.apple.com/us/podcast/climopedia/id385776396" TargetMode="External"/><Relationship Id="rId492" Type="http://schemas.openxmlformats.org/officeDocument/2006/relationships/hyperlink" Target="https://itunes.apple.com/us/podcast/podcasts-the-native-plant-podcast/id1077397719" TargetMode="External"/><Relationship Id="rId713" Type="http://schemas.openxmlformats.org/officeDocument/2006/relationships/hyperlink" Target="https://itunes.apple.com/us/podcast/historical-astronomy/id594480867" TargetMode="External"/><Relationship Id="rId797" Type="http://schemas.openxmlformats.org/officeDocument/2006/relationships/hyperlink" Target="https://itunes.apple.com/us/podcast/data-crunch-big-data-data-analytics-data-science/id1165189603" TargetMode="External"/><Relationship Id="rId920" Type="http://schemas.openxmlformats.org/officeDocument/2006/relationships/hyperlink" Target="https://itunes.apple.com/us/podcast/biota-live-lite/id289975112" TargetMode="External"/><Relationship Id="rId91" Type="http://schemas.openxmlformats.org/officeDocument/2006/relationships/hyperlink" Target="https://itunes.apple.com/us/podcast/phd-career-stories/id1150156933?mt=2" TargetMode="External"/><Relationship Id="rId145" Type="http://schemas.openxmlformats.org/officeDocument/2006/relationships/hyperlink" Target="https://itunes.apple.com/gb/podcast/the-digital-science-podcast/id1185663815?mt=2" TargetMode="External"/><Relationship Id="rId187" Type="http://schemas.openxmlformats.org/officeDocument/2006/relationships/hyperlink" Target="https://itunes.apple.com/us/podcast/10-of-the-brain-podcast/id964800891?mt=2" TargetMode="External"/><Relationship Id="rId352" Type="http://schemas.openxmlformats.org/officeDocument/2006/relationships/hyperlink" Target="http://www.seagrant.wisc.edu/home/Default.aspx?tabid=601&amp;AudioGroupID=43" TargetMode="External"/><Relationship Id="rId394" Type="http://schemas.openxmlformats.org/officeDocument/2006/relationships/hyperlink" Target="https://itunes.apple.com/us/podcast/space-radio/id1288061050" TargetMode="External"/><Relationship Id="rId408" Type="http://schemas.openxmlformats.org/officeDocument/2006/relationships/hyperlink" Target="https://itunes.apple.com/us/podcast/star-hopping/id1071703665" TargetMode="External"/><Relationship Id="rId615" Type="http://schemas.openxmlformats.org/officeDocument/2006/relationships/hyperlink" Target="https://itunes.apple.com/us/podcast/minuteearth/id649211176" TargetMode="External"/><Relationship Id="rId822" Type="http://schemas.openxmlformats.org/officeDocument/2006/relationships/hyperlink" Target="https://itunes.apple.com/no/podcast/nuclear-medicine-molecular/id94286547?m%5dt=2" TargetMode="External"/><Relationship Id="rId212" Type="http://schemas.openxmlformats.org/officeDocument/2006/relationships/hyperlink" Target="https://itunes.apple.com/us/podcast/what-is-it-about-the-weather/id1091756380" TargetMode="External"/><Relationship Id="rId254" Type="http://schemas.openxmlformats.org/officeDocument/2006/relationships/hyperlink" Target="https://itunes.apple.com/us/podcast/theoretically-speaking/id992578234" TargetMode="External"/><Relationship Id="rId657" Type="http://schemas.openxmlformats.org/officeDocument/2006/relationships/hyperlink" Target="https://itunes.apple.com/us/podcast/lts-out-loud/id574748970" TargetMode="External"/><Relationship Id="rId699" Type="http://schemas.openxmlformats.org/officeDocument/2006/relationships/hyperlink" Target="https://itunes.apple.com/us/podcast/hamilton-institute-seminars-hd-large/id282432212" TargetMode="External"/><Relationship Id="rId864" Type="http://schemas.openxmlformats.org/officeDocument/2006/relationships/hyperlink" Target="https://itunes.apple.com/us/podcast/completely-optional-knowledge/id1036859550" TargetMode="External"/><Relationship Id="rId49" Type="http://schemas.openxmlformats.org/officeDocument/2006/relationships/hyperlink" Target="https://itunes.apple.com/gb/podcast/brain-science-ginger-campbell-md-neuroscience-for-everyone/id210065679?mt=2" TargetMode="External"/><Relationship Id="rId114" Type="http://schemas.openxmlformats.org/officeDocument/2006/relationships/hyperlink" Target="https://itunes.apple.com/us/podcast/the-science-jerks-real-science-real-comedians-real-funny/id578684997?mt=2" TargetMode="External"/><Relationship Id="rId296" Type="http://schemas.openxmlformats.org/officeDocument/2006/relationships/hyperlink" Target="https://itunes.apple.com/us/podcast/scicast/id1193065764" TargetMode="External"/><Relationship Id="rId461" Type="http://schemas.openxmlformats.org/officeDocument/2006/relationships/hyperlink" Target="https://itunes.apple.com/us/podcast/rt%C3%A9-whats-it-all-about/id849142697" TargetMode="External"/><Relationship Id="rId517" Type="http://schemas.openxmlformats.org/officeDocument/2006/relationships/hyperlink" Target="https://itunes.apple.com/us/podcast/ode-to-evolution/id1117100533" TargetMode="External"/><Relationship Id="rId559" Type="http://schemas.openxmlformats.org/officeDocument/2006/relationships/hyperlink" Target="https://itunes.apple.com/us/podcast/nature-boy-the-podcast/id909140529" TargetMode="External"/><Relationship Id="rId724" Type="http://schemas.openxmlformats.org/officeDocument/2006/relationships/hyperlink" Target="https://itunes.apple.com/us/podcast/gcb-bioenergy/id429496211" TargetMode="External"/><Relationship Id="rId766" Type="http://schemas.openxmlformats.org/officeDocument/2006/relationships/hyperlink" Target="https://itunes.apple.com/us/podcast/education-audio/id1161560877" TargetMode="External"/><Relationship Id="rId931" Type="http://schemas.openxmlformats.org/officeDocument/2006/relationships/hyperlink" Target="https://itunes.apple.com/us/podcast/braindrizzle/id595156468" TargetMode="External"/><Relationship Id="rId60" Type="http://schemas.openxmlformats.org/officeDocument/2006/relationships/hyperlink" Target="https://itunes.apple.com/gb/podcast/bbc-inside-science/id670199157?mt=2" TargetMode="External"/><Relationship Id="rId156" Type="http://schemas.openxmlformats.org/officeDocument/2006/relationships/hyperlink" Target="https://itunes.apple.com/gb/podcast/the-reality-check/id290580703?mt=2" TargetMode="External"/><Relationship Id="rId198" Type="http://schemas.openxmlformats.org/officeDocument/2006/relationships/hyperlink" Target="https://www.npr.org/podcasts/536627239/looking-up" TargetMode="External"/><Relationship Id="rId321" Type="http://schemas.openxmlformats.org/officeDocument/2006/relationships/hyperlink" Target="https://itunes.apple.com/us/podcast/science-update-podcast-daily-edition/id215002256" TargetMode="External"/><Relationship Id="rId363" Type="http://schemas.openxmlformats.org/officeDocument/2006/relationships/hyperlink" Target="https://itunes.apple.com/us/podcast/shaky-ground-from-khsu/id1295163943" TargetMode="External"/><Relationship Id="rId419" Type="http://schemas.openxmlformats.org/officeDocument/2006/relationships/hyperlink" Target="https://itunes.apple.com/us/podcast/strange-attractor/id1099562790" TargetMode="External"/><Relationship Id="rId570" Type="http://schemas.openxmlformats.org/officeDocument/2006/relationships/hyperlink" Target="https://itunes.apple.com/us/podcast/new-books-in-environmental-studies/id425223410" TargetMode="External"/><Relationship Id="rId626" Type="http://schemas.openxmlformats.org/officeDocument/2006/relationships/hyperlink" Target="https://itunes.apple.com/us/podcast/modern-optics-podcast/id179558699" TargetMode="External"/><Relationship Id="rId973" Type="http://schemas.openxmlformats.org/officeDocument/2006/relationships/hyperlink" Target="https://itunes.apple.com/us/podcast/antarctica-hd/id835604984" TargetMode="External"/><Relationship Id="rId1007" Type="http://schemas.openxmlformats.org/officeDocument/2006/relationships/hyperlink" Target="https://itunes.apple.com/us/podcast/astronomy-for-kids-podcast/id502294351" TargetMode="External"/><Relationship Id="rId223" Type="http://schemas.openxmlformats.org/officeDocument/2006/relationships/hyperlink" Target="https://itunes.apple.com/us/podcast/id967921184" TargetMode="External"/><Relationship Id="rId430" Type="http://schemas.openxmlformats.org/officeDocument/2006/relationships/hyperlink" Target="https://itunes.apple.com/us/podcast/recovering-academic/id1146802786" TargetMode="External"/><Relationship Id="rId668" Type="http://schemas.openxmlformats.org/officeDocument/2006/relationships/hyperlink" Target="https://itunes.apple.com/us/podcast/jest-tube/id1321752362" TargetMode="External"/><Relationship Id="rId833" Type="http://schemas.openxmlformats.org/officeDocument/2006/relationships/hyperlink" Target="https://itunes.apple.com/us/podcast/chapman-universitys-science-on-tap/id1142347274" TargetMode="External"/><Relationship Id="rId875" Type="http://schemas.openxmlformats.org/officeDocument/2006/relationships/hyperlink" Target="https://itunes.apple.com/us/podcast/cosmic-chat-podcast/id1289246056" TargetMode="External"/><Relationship Id="rId18" Type="http://schemas.openxmlformats.org/officeDocument/2006/relationships/hyperlink" Target="https://www.podcastbraindump.com/episodes/" TargetMode="External"/><Relationship Id="rId265" Type="http://schemas.openxmlformats.org/officeDocument/2006/relationships/hyperlink" Target="http://www.seaturtle.org/twist/" TargetMode="External"/><Relationship Id="rId472" Type="http://schemas.openxmlformats.org/officeDocument/2006/relationships/hyperlink" Target="https://itunes.apple.com/us/podcast/perpetual-notion-machine/id1046404230" TargetMode="External"/><Relationship Id="rId528" Type="http://schemas.openxmlformats.org/officeDocument/2006/relationships/hyperlink" Target="https://itunes.apple.com/us/podcast/ornls-computer-science-and-mathematics-division-seminar/id268202703" TargetMode="External"/><Relationship Id="rId735" Type="http://schemas.openxmlformats.org/officeDocument/2006/relationships/hyperlink" Target="https://itunes.apple.com/us/podcast/grannis-island/id1072798674" TargetMode="External"/><Relationship Id="rId900" Type="http://schemas.openxmlformats.org/officeDocument/2006/relationships/hyperlink" Target="https://itunes.apple.com/us/podcast/beprovided-conservation-radio/id1238944603" TargetMode="External"/><Relationship Id="rId942" Type="http://schemas.openxmlformats.org/officeDocument/2006/relationships/hyperlink" Target="https://itunes.apple.com/us/podcast/active-motifs-podcast/id1246991088" TargetMode="External"/><Relationship Id="rId125" Type="http://schemas.openxmlformats.org/officeDocument/2006/relationships/hyperlink" Target="https://itunes.apple.com/gb/podcast/scientists-not-the-science/id963903285?mt=2&amp;ign-itsct=963903285-963903285&amp;ign-itscg=0177&amp;ign-mpt=uo%3D4" TargetMode="External"/><Relationship Id="rId167" Type="http://schemas.openxmlformats.org/officeDocument/2006/relationships/hyperlink" Target="https://itunes.apple.com/us/podcast/this-podcast-will-kill-you/id1299915173?mt=2" TargetMode="External"/><Relationship Id="rId332" Type="http://schemas.openxmlformats.org/officeDocument/2006/relationships/hyperlink" Target="http://volteface.me/say-why-to-drugs/" TargetMode="External"/><Relationship Id="rId374" Type="http://schemas.openxmlformats.org/officeDocument/2006/relationships/hyperlink" Target="https://itunes.apple.com/us/podcast/skeptics-in-the-pub-podcast-cambridge/id376029852" TargetMode="External"/><Relationship Id="rId581" Type="http://schemas.openxmlformats.org/officeDocument/2006/relationships/hyperlink" Target="https://itunes.apple.com/us/podcast/noaa-ocean-podcast/id1309723167" TargetMode="External"/><Relationship Id="rId777" Type="http://schemas.openxmlformats.org/officeDocument/2006/relationships/hyperlink" Target="https://itunes.apple.com/us/podcast/esapod-audio-and-video-from-space/id117835479" TargetMode="External"/><Relationship Id="rId984" Type="http://schemas.openxmlformats.org/officeDocument/2006/relationships/hyperlink" Target="https://itunes.apple.com/us/podcast/art/id1159513601" TargetMode="External"/><Relationship Id="rId1018" Type="http://schemas.openxmlformats.org/officeDocument/2006/relationships/hyperlink" Target="https://itunes.apple.com/us/podcast/australian-nanotechnology-alliance-podcast/id250418571" TargetMode="External"/><Relationship Id="rId71" Type="http://schemas.openxmlformats.org/officeDocument/2006/relationships/hyperlink" Target="https://itunes.apple.com/gb/podcast/mendels-finches/id990951802?mt=2" TargetMode="External"/><Relationship Id="rId234" Type="http://schemas.openxmlformats.org/officeDocument/2006/relationships/hyperlink" Target="https://itunes.apple.com/us/podcast/uncertainty-principle-the-podcast/id985789254" TargetMode="External"/><Relationship Id="rId637" Type="http://schemas.openxmlformats.org/officeDocument/2006/relationships/hyperlink" Target="https://itunes.apple.com/us/podcast/my-favorite-theorem/id1262231136" TargetMode="External"/><Relationship Id="rId679" Type="http://schemas.openxmlformats.org/officeDocument/2006/relationships/hyperlink" Target="https://itunes.apple.com/us/podcast/icgeb-3rd-post-eurasnet-symposium-rna-alternative-splicing/id1009278421" TargetMode="External"/><Relationship Id="rId802" Type="http://schemas.openxmlformats.org/officeDocument/2006/relationships/hyperlink" Target="https://itunes.apple.com/us/podcast/dessert-lionel-discs/id568079794" TargetMode="External"/><Relationship Id="rId844" Type="http://schemas.openxmlformats.org/officeDocument/2006/relationships/hyperlink" Target="https://itunes.apple.com/us/podcast/cichlids-of-lake-malawi-hd/id883616242" TargetMode="External"/><Relationship Id="rId886" Type="http://schemas.openxmlformats.org/officeDocument/2006/relationships/hyperlink" Target="https://itunes.apple.com/us/podcast/cu-science-update/id369150365" TargetMode="External"/><Relationship Id="rId2" Type="http://schemas.openxmlformats.org/officeDocument/2006/relationships/hyperlink" Target="mailto:brainson@mpr.org" TargetMode="External"/><Relationship Id="rId29" Type="http://schemas.openxmlformats.org/officeDocument/2006/relationships/hyperlink" Target="https://itunes.apple.com/us/podcast/everything-hertz/id1089655956?mt=2" TargetMode="External"/><Relationship Id="rId276" Type="http://schemas.openxmlformats.org/officeDocument/2006/relationships/hyperlink" Target="http://www.dw.com/en/tv/tomorrow-today/s-3062" TargetMode="External"/><Relationship Id="rId441" Type="http://schemas.openxmlformats.org/officeDocument/2006/relationships/hyperlink" Target="https://itunes.apple.com/us/podcast/rna-structure-and-function-2016/id1103126958" TargetMode="External"/><Relationship Id="rId483" Type="http://schemas.openxmlformats.org/officeDocument/2006/relationships/hyperlink" Target="https://itunes.apple.com/us/podcast/plant-detective-the/id1144749406" TargetMode="External"/><Relationship Id="rId539" Type="http://schemas.openxmlformats.org/officeDocument/2006/relationships/hyperlink" Target="https://itunes.apple.com/us/podcast/nasa-mission-update-vodcast/id288973856" TargetMode="External"/><Relationship Id="rId690" Type="http://schemas.openxmlformats.org/officeDocument/2006/relationships/hyperlink" Target="https://itunes.apple.com/us/podcast/insect-minute/id731534947" TargetMode="External"/><Relationship Id="rId704" Type="http://schemas.openxmlformats.org/officeDocument/2006/relationships/hyperlink" Target="https://itunes.apple.com/us/podcast/henry-rzepa-talks-and-presentations/id215936591" TargetMode="External"/><Relationship Id="rId746" Type="http://schemas.openxmlformats.org/officeDocument/2006/relationships/hyperlink" Target="https://itunes.apple.com/us/podcast/fluomicro-icgeb/id1114819681" TargetMode="External"/><Relationship Id="rId911" Type="http://schemas.openxmlformats.org/officeDocument/2006/relationships/hyperlink" Target="https://itunes.apple.com/us/podcast/big-science-whats-the-big-idea-from-resonance-fm/id449731694" TargetMode="External"/><Relationship Id="rId40" Type="http://schemas.openxmlformats.org/officeDocument/2006/relationships/hyperlink" Target="https://itunes.apple.com/us/podcast/in-situ-science/id1129641829?mt=2" TargetMode="External"/><Relationship Id="rId136" Type="http://schemas.openxmlformats.org/officeDocument/2006/relationships/hyperlink" Target="https://itunes.apple.com/gb/podcast/talking-biotech-podcast/id1006329802?mt=2" TargetMode="External"/><Relationship Id="rId178" Type="http://schemas.openxmlformats.org/officeDocument/2006/relationships/hyperlink" Target="https://soundcloud.com/warmregardspodcast" TargetMode="External"/><Relationship Id="rId301" Type="http://schemas.openxmlformats.org/officeDocument/2006/relationships/hyperlink" Target="https://itunes.apple.com/us/podcast/science-city-video-podcast/id253398777" TargetMode="External"/><Relationship Id="rId343" Type="http://schemas.openxmlformats.org/officeDocument/2006/relationships/hyperlink" Target="https://itunes.apple.com/us/podcast/scirave/id388339759" TargetMode="External"/><Relationship Id="rId550" Type="http://schemas.openxmlformats.org/officeDocument/2006/relationships/hyperlink" Target="https://itunes.apple.com/us/podcast/national-physical-laboratory-podcast/id295076289" TargetMode="External"/><Relationship Id="rId788" Type="http://schemas.openxmlformats.org/officeDocument/2006/relationships/hyperlink" Target="https://itunes.apple.com/us/podcast/exploreastory/id1332888454" TargetMode="External"/><Relationship Id="rId953" Type="http://schemas.openxmlformats.org/officeDocument/2006/relationships/hyperlink" Target="https://itunes.apple.com/us/podcast/america-adapts-the-climate-change-podcast/id1133023095" TargetMode="External"/><Relationship Id="rId995" Type="http://schemas.openxmlformats.org/officeDocument/2006/relationships/hyperlink" Target="https://itunes.apple.com/us/podcast/astr-103-introduction-to-planetary-astronomy-complete/id438444016" TargetMode="External"/><Relationship Id="rId82" Type="http://schemas.openxmlformats.org/officeDocument/2006/relationships/hyperlink" Target="https://itunes.apple.com/us/podcast/neuwritewest/id647609528?mt=2" TargetMode="External"/><Relationship Id="rId203" Type="http://schemas.openxmlformats.org/officeDocument/2006/relationships/hyperlink" Target="https://itunes.apple.com/us/podcast/water-environment-lakes-rivers-oceans-aquifers-groundwater/id202788792" TargetMode="External"/><Relationship Id="rId385" Type="http://schemas.openxmlformats.org/officeDocument/2006/relationships/hyperlink" Target="https://itunes.apple.com/us/podcast/sounds-of-era/id631289889" TargetMode="External"/><Relationship Id="rId592" Type="http://schemas.openxmlformats.org/officeDocument/2006/relationships/hyperlink" Target="https://itunes.apple.com/us/podcast/marine-biology-vol-1/id1160996772" TargetMode="External"/><Relationship Id="rId606" Type="http://schemas.openxmlformats.org/officeDocument/2006/relationships/hyperlink" Target="https://itunes.apple.com/us/podcast/mentors-at-your-benchside/id1126005280" TargetMode="External"/><Relationship Id="rId648" Type="http://schemas.openxmlformats.org/officeDocument/2006/relationships/hyperlink" Target="https://itunes.apple.com/us/podcast/life-imperative/id1255030628" TargetMode="External"/><Relationship Id="rId813" Type="http://schemas.openxmlformats.org/officeDocument/2006/relationships/hyperlink" Target="https://itunes.apple.com/us/podcast/dr-hill-science-news/id1296651591" TargetMode="External"/><Relationship Id="rId855" Type="http://schemas.openxmlformats.org/officeDocument/2006/relationships/hyperlink" Target="https://itunes.apple.com/us/podcast/phdrinking/id1168876567?mt=2" TargetMode="External"/><Relationship Id="rId245" Type="http://schemas.openxmlformats.org/officeDocument/2006/relationships/hyperlink" Target="https://itunes.apple.com/us/podcast/tacc-podcasts/id961789017" TargetMode="External"/><Relationship Id="rId287" Type="http://schemas.openxmlformats.org/officeDocument/2006/relationships/hyperlink" Target="https://itunes.apple.com/us/podcast/s-y-science-at-yale/id529663352" TargetMode="External"/><Relationship Id="rId410" Type="http://schemas.openxmlformats.org/officeDocument/2006/relationships/hyperlink" Target="https://www.spaceowlproductions.com/starquest-radio/" TargetMode="External"/><Relationship Id="rId452" Type="http://schemas.openxmlformats.org/officeDocument/2006/relationships/hyperlink" Target="https://itunes.apple.com/us/podcast/babes-of-science/id1025325480" TargetMode="External"/><Relationship Id="rId494" Type="http://schemas.openxmlformats.org/officeDocument/2006/relationships/hyperlink" Target="https://itunes.apple.com/us/podcast/podcasts-the-beautiful-brain/id348432208" TargetMode="External"/><Relationship Id="rId508" Type="http://schemas.openxmlformats.org/officeDocument/2006/relationships/hyperlink" Target="https://itunes.apple.com/us/podcast/pulmcast/id1181184015" TargetMode="External"/><Relationship Id="rId715" Type="http://schemas.openxmlformats.org/officeDocument/2006/relationships/hyperlink" Target="https://itunes.apple.com/us/podcast/history-of-the-earth/id808792827" TargetMode="External"/><Relationship Id="rId897" Type="http://schemas.openxmlformats.org/officeDocument/2006/relationships/hyperlink" Target="https://itunes.apple.com/us/podcast/because-science/id950491621" TargetMode="External"/><Relationship Id="rId922" Type="http://schemas.openxmlformats.org/officeDocument/2006/relationships/hyperlink" Target="https://itunes.apple.com/us/podcast/bite-sized-history-of-mathematics/id418534811" TargetMode="External"/><Relationship Id="rId105" Type="http://schemas.openxmlformats.org/officeDocument/2006/relationships/hyperlink" Target="https://itunes.apple.com/ca/podcast/raw-talk-podcast/id1155325532?mt=2" TargetMode="External"/><Relationship Id="rId147" Type="http://schemas.openxmlformats.org/officeDocument/2006/relationships/hyperlink" Target="https://itunes.apple.com/us/podcast/episodes-the-femmes-of-stem/id1195277527" TargetMode="External"/><Relationship Id="rId312" Type="http://schemas.openxmlformats.org/officeDocument/2006/relationships/hyperlink" Target="https://itunes.apple.com/us/podcast/science-on-the-spot-hd-video-podcast/id366397656" TargetMode="External"/><Relationship Id="rId354" Type="http://schemas.openxmlformats.org/officeDocument/2006/relationships/hyperlink" Target="http://www.seagrant.wisc.edu/home/Default.aspx?tabid=601&amp;AudioGroupID=46" TargetMode="External"/><Relationship Id="rId757" Type="http://schemas.openxmlformats.org/officeDocument/2006/relationships/hyperlink" Target="https://itunes.apple.com/us/podcast/fuzzy-logic-science-show/id371913970" TargetMode="External"/><Relationship Id="rId799" Type="http://schemas.openxmlformats.org/officeDocument/2006/relationships/hyperlink" Target="https://itunes.apple.com/us/podcast/defence-science-and-technology/id908604297" TargetMode="External"/><Relationship Id="rId964" Type="http://schemas.openxmlformats.org/officeDocument/2006/relationships/hyperlink" Target="https://itunes.apple.com/us/podcast/animal-behavior-screencasts/id185686168" TargetMode="External"/><Relationship Id="rId51" Type="http://schemas.openxmlformats.org/officeDocument/2006/relationships/hyperlink" Target="https://itunes.apple.com/us/podcast/brainwaves/id1189232126?mt=2" TargetMode="External"/><Relationship Id="rId93" Type="http://schemas.openxmlformats.org/officeDocument/2006/relationships/hyperlink" Target="https://itunes.apple.com/us/podcast/physical-attraction/id1253678242?mt=2" TargetMode="External"/><Relationship Id="rId189" Type="http://schemas.openxmlformats.org/officeDocument/2006/relationships/hyperlink" Target="https://itunes.apple.com/us/podcast/2015-joint-saudi-arabia-icgeb-workshop/id1001528867" TargetMode="External"/><Relationship Id="rId396" Type="http://schemas.openxmlformats.org/officeDocument/2006/relationships/hyperlink" Target="https://itunes.apple.com/us/podcast/space-to-ground-video-podcasts/id834395496" TargetMode="External"/><Relationship Id="rId561" Type="http://schemas.openxmlformats.org/officeDocument/2006/relationships/hyperlink" Target="https://itunes.apple.com/us/podcast/nature-notes-from-marfa-public-radio/id591470881" TargetMode="External"/><Relationship Id="rId617" Type="http://schemas.openxmlformats.org/officeDocument/2006/relationships/hyperlink" Target="https://itunes.apple.com/us/podcast/minutes-at-the-edge/id1071093797" TargetMode="External"/><Relationship Id="rId659" Type="http://schemas.openxmlformats.org/officeDocument/2006/relationships/hyperlink" Target="https://itunes.apple.com/us/podcast/kgnu-how-on-earth/id428852590" TargetMode="External"/><Relationship Id="rId824" Type="http://schemas.openxmlformats.org/officeDocument/2006/relationships/hyperlink" Target="https://itunes.apple.com/us/podcast/carta-center-for-academic-research-training-in-anthropogeny/id422679514" TargetMode="External"/><Relationship Id="rId866" Type="http://schemas.openxmlformats.org/officeDocument/2006/relationships/hyperlink" Target="https://itunes.apple.com/us/podcast/conservation-chat/id964550693" TargetMode="External"/><Relationship Id="rId214" Type="http://schemas.openxmlformats.org/officeDocument/2006/relationships/hyperlink" Target="https://itunes.apple.com/us/podcast/when-the-scientist-presents/id305421929?mt=2" TargetMode="External"/><Relationship Id="rId256" Type="http://schemas.openxmlformats.org/officeDocument/2006/relationships/hyperlink" Target="https://itunes.apple.com/us/podcast/thesciencecoalition/id911477046" TargetMode="External"/><Relationship Id="rId298" Type="http://schemas.openxmlformats.org/officeDocument/2006/relationships/hyperlink" Target="https://itunes.apple.com/us/podcast/science-chat/id330712555" TargetMode="External"/><Relationship Id="rId421" Type="http://schemas.openxmlformats.org/officeDocument/2006/relationships/hyperlink" Target="https://itunes.apple.com/us/podcast/r-science-podcast-royal-society/id321374186" TargetMode="External"/><Relationship Id="rId463" Type="http://schemas.openxmlformats.org/officeDocument/2006/relationships/hyperlink" Target="https://itunes.apple.com/us/podcast/quanta-science-podcast/id1021340531" TargetMode="External"/><Relationship Id="rId519" Type="http://schemas.openxmlformats.org/officeDocument/2006/relationships/hyperlink" Target="https://itunes.apple.com/us/podcast/off-track-abc-rn/id499806038" TargetMode="External"/><Relationship Id="rId670" Type="http://schemas.openxmlformats.org/officeDocument/2006/relationships/hyperlink" Target="https://itunes.apple.com/us/podcast/joel-and-joshs-amazing-creatures/id1191609348" TargetMode="External"/><Relationship Id="rId116" Type="http://schemas.openxmlformats.org/officeDocument/2006/relationships/hyperlink" Target="https://itunes.apple.com/gb/podcast/the-science-hour/id634849863?mt=2" TargetMode="External"/><Relationship Id="rId158" Type="http://schemas.openxmlformats.org/officeDocument/2006/relationships/hyperlink" Target="https://itunes.apple.com/gb/podcast/thescienceshed/id1123470395?mt=2" TargetMode="External"/><Relationship Id="rId323" Type="http://schemas.openxmlformats.org/officeDocument/2006/relationships/hyperlink" Target="https://itunes.apple.com/us/podcast/scienceish/id1064929463" TargetMode="External"/><Relationship Id="rId530" Type="http://schemas.openxmlformats.org/officeDocument/2006/relationships/hyperlink" Target="https://itunes.apple.com/us/podcast/naked-archaeology-from-the-naked-scientists/id300419008" TargetMode="External"/><Relationship Id="rId726" Type="http://schemas.openxmlformats.org/officeDocument/2006/relationships/hyperlink" Target="https://itunes.apple.com/us/podcast/geek-counterpoint-your-antidote-to-soundbite-science/id81431547" TargetMode="External"/><Relationship Id="rId768" Type="http://schemas.openxmlformats.org/officeDocument/2006/relationships/hyperlink" Target="https://itunes.apple.com/us/podcast/einstein-montefiore-department-of-medicine/id553029784" TargetMode="External"/><Relationship Id="rId933" Type="http://schemas.openxmlformats.org/officeDocument/2006/relationships/hyperlink" Target="https://itunes.apple.com/us/podcast/breaking-bio/id542398755" TargetMode="External"/><Relationship Id="rId975" Type="http://schemas.openxmlformats.org/officeDocument/2006/relationships/hyperlink" Target="https://itunes.apple.com/us/podcast/apex/id1266821038" TargetMode="External"/><Relationship Id="rId1009" Type="http://schemas.openxmlformats.org/officeDocument/2006/relationships/hyperlink" Target="https://itunes.apple.com/us/podcast/astronomy-news-now/id1342098267" TargetMode="External"/><Relationship Id="rId20" Type="http://schemas.openxmlformats.org/officeDocument/2006/relationships/hyperlink" Target="https://bugsandstuffpodcast.tumblr.com/" TargetMode="External"/><Relationship Id="rId62" Type="http://schemas.openxmlformats.org/officeDocument/2006/relationships/hyperlink" Target="https://www.gla.ac.uk/researchinstitutes/biology/podcasts/" TargetMode="External"/><Relationship Id="rId365" Type="http://schemas.openxmlformats.org/officeDocument/2006/relationships/hyperlink" Target="https://itunes.apple.com/us/podcast/shark-task-force/id276953348" TargetMode="External"/><Relationship Id="rId572" Type="http://schemas.openxmlformats.org/officeDocument/2006/relationships/hyperlink" Target="https://itunes.apple.com/us/podcast/new-books-in-science/id426141945" TargetMode="External"/><Relationship Id="rId628" Type="http://schemas.openxmlformats.org/officeDocument/2006/relationships/hyperlink" Target="https://itunes.apple.com/us/podcast/mongabay-newscast/id1155856616" TargetMode="External"/><Relationship Id="rId835" Type="http://schemas.openxmlformats.org/officeDocument/2006/relationships/hyperlink" Target="https://itunes.apple.com/us/podcast/chemical-engineering-news-webinars-podcasts/id704554978" TargetMode="External"/><Relationship Id="rId225" Type="http://schemas.openxmlformats.org/officeDocument/2006/relationships/hyperlink" Target="https://itunes.apple.com/us/podcast/vanderbilt-beyond-the-lab-podcast/id1329787147" TargetMode="External"/><Relationship Id="rId267" Type="http://schemas.openxmlformats.org/officeDocument/2006/relationships/hyperlink" Target="https://itunes.apple.com/us/podcast/this-week-in-microbiology/id422332846" TargetMode="External"/><Relationship Id="rId432" Type="http://schemas.openxmlformats.org/officeDocument/2006/relationships/hyperlink" Target="https://itunes.apple.com/us/podcast/red-planet-radio/id1153447975" TargetMode="External"/><Relationship Id="rId474" Type="http://schemas.openxmlformats.org/officeDocument/2006/relationships/hyperlink" Target="https://itunes.apple.com/us/podcast/pharmatalkradio/id691284606" TargetMode="External"/><Relationship Id="rId877" Type="http://schemas.openxmlformats.org/officeDocument/2006/relationships/hyperlink" Target="https://itunes.apple.com/us/podcast/cosmic-radio/id287461553" TargetMode="External"/><Relationship Id="rId1020" Type="http://schemas.openxmlformats.org/officeDocument/2006/relationships/hyperlink" Target="https://itunes.apple.com/gb/podcast/diffusion-science-radio/id85353660?mt=2" TargetMode="External"/><Relationship Id="rId127" Type="http://schemas.openxmlformats.org/officeDocument/2006/relationships/hyperlink" Target="https://itunes.apple.com/us/podcast/spectrum/id1192823270?mt=2" TargetMode="External"/><Relationship Id="rId681" Type="http://schemas.openxmlformats.org/officeDocument/2006/relationships/hyperlink" Target="https://itunes.apple.com/us/podcast/ieam/id426676729" TargetMode="External"/><Relationship Id="rId737" Type="http://schemas.openxmlformats.org/officeDocument/2006/relationships/hyperlink" Target="https://itunes.apple.com/us/podcast/fan-of-astronomy/id1179099780" TargetMode="External"/><Relationship Id="rId779" Type="http://schemas.openxmlformats.org/officeDocument/2006/relationships/hyperlink" Target="https://itunes.apple.com/us/podcast/estuarylive-tv/id214640088" TargetMode="External"/><Relationship Id="rId902" Type="http://schemas.openxmlformats.org/officeDocument/2006/relationships/hyperlink" Target="https://itunes.apple.com/us/podcast/beta-sandwich-science-podcast/id655614909" TargetMode="External"/><Relationship Id="rId944" Type="http://schemas.openxmlformats.org/officeDocument/2006/relationships/hyperlink" Target="https://itunes.apple.com/us/podcast/advancements-in-reality-with-eric-kooser/id1338247222" TargetMode="External"/><Relationship Id="rId986" Type="http://schemas.openxmlformats.org/officeDocument/2006/relationships/hyperlink" Target="https://itunes.apple.com/us/podcast/asbmb-audiophiles/id268297732" TargetMode="External"/><Relationship Id="rId31" Type="http://schemas.openxmlformats.org/officeDocument/2006/relationships/hyperlink" Target="https://itunes.apple.com/gb/podcast/ada-lovelace-day-podcast/id1119310112" TargetMode="External"/><Relationship Id="rId73" Type="http://schemas.openxmlformats.org/officeDocument/2006/relationships/hyperlink" Target="https://itunes.apple.com/au/podcast/more-or-less-behind-the-stats/id267300884?mt=2" TargetMode="External"/><Relationship Id="rId169" Type="http://schemas.openxmlformats.org/officeDocument/2006/relationships/hyperlink" Target="https://itunes.apple.com/gb/podcast/transistor/id964305817?mt=2" TargetMode="External"/><Relationship Id="rId334" Type="http://schemas.openxmlformats.org/officeDocument/2006/relationships/hyperlink" Target="https://gourenina.podbean.com/" TargetMode="External"/><Relationship Id="rId376" Type="http://schemas.openxmlformats.org/officeDocument/2006/relationships/hyperlink" Target="https://itunes.apple.com/us/podcast/skeptics-in-the-pub-oxford/id615562987" TargetMode="External"/><Relationship Id="rId541" Type="http://schemas.openxmlformats.org/officeDocument/2006/relationships/hyperlink" Target="https://itunes.apple.com/us/podcast/nasa-x-vodcasts/id554764386" TargetMode="External"/><Relationship Id="rId583" Type="http://schemas.openxmlformats.org/officeDocument/2006/relationships/hyperlink" Target="https://itunes.apple.com/us/podcast/noaa-making-waves/id1309738999" TargetMode="External"/><Relationship Id="rId639" Type="http://schemas.openxmlformats.org/officeDocument/2006/relationships/hyperlink" Target="https://itunes.apple.com/us/podcast/lady-science-podcast/id1295497508" TargetMode="External"/><Relationship Id="rId790" Type="http://schemas.openxmlformats.org/officeDocument/2006/relationships/hyperlink" Target="https://itunes.apple.com/us/podcast/exploring-frontiers-in-translational-research/id551553637" TargetMode="External"/><Relationship Id="rId804" Type="http://schemas.openxmlformats.org/officeDocument/2006/relationships/hyperlink" Target="https://itunes.apple.com/us/podcast/dinosaur-george-podcast-podcast-devoted-to-paleontology/id1141968957" TargetMode="External"/><Relationship Id="rId4" Type="http://schemas.openxmlformats.org/officeDocument/2006/relationships/hyperlink" Target="http://www.bbc.co.uk/programmes/p002w557/episodes/downloads" TargetMode="External"/><Relationship Id="rId180" Type="http://schemas.openxmlformats.org/officeDocument/2006/relationships/hyperlink" Target="https://itunes.apple.com/podcast/id1250517051?mt=2&amp;ls=1" TargetMode="External"/><Relationship Id="rId236" Type="http://schemas.openxmlformats.org/officeDocument/2006/relationships/hyperlink" Target="https://itunes.apple.com/us/podcast/universe-today-audio/id794058155" TargetMode="External"/><Relationship Id="rId278" Type="http://schemas.openxmlformats.org/officeDocument/2006/relationships/hyperlink" Target="https://itunes.apple.com/us/podcast/travelers-in-the-night/id978562747" TargetMode="External"/><Relationship Id="rId401" Type="http://schemas.openxmlformats.org/officeDocument/2006/relationships/hyperlink" Target="https://itunes.apple.com/us/podcast/spark-science/id1040232230" TargetMode="External"/><Relationship Id="rId443" Type="http://schemas.openxmlformats.org/officeDocument/2006/relationships/hyperlink" Target="https://itunes.apple.com/us/podcast/royal-meteorological-society-podcast/id1293663916" TargetMode="External"/><Relationship Id="rId650" Type="http://schemas.openxmlformats.org/officeDocument/2006/relationships/hyperlink" Target="https://itunes.apple.com/us/podcast/life-death-and-taxonomy/id1335405180" TargetMode="External"/><Relationship Id="rId846" Type="http://schemas.openxmlformats.org/officeDocument/2006/relationships/hyperlink" Target="https://itunes.apple.com/us/podcast/climate-change-audio/id917366619" TargetMode="External"/><Relationship Id="rId888" Type="http://schemas.openxmlformats.org/officeDocument/2006/relationships/hyperlink" Target="https://itunes.apple.com/us/podcast/currentcast/id919659171" TargetMode="External"/><Relationship Id="rId303" Type="http://schemas.openxmlformats.org/officeDocument/2006/relationships/hyperlink" Target="https://itunes.apple.com/us/podcast/science-elements/id259674986" TargetMode="External"/><Relationship Id="rId485" Type="http://schemas.openxmlformats.org/officeDocument/2006/relationships/hyperlink" Target="https://itunes.apple.com/us/podcast/podcast-curious-mind-curious-brain/id829373093" TargetMode="External"/><Relationship Id="rId692" Type="http://schemas.openxmlformats.org/officeDocument/2006/relationships/hyperlink" Target="https://itunes.apple.com/us/podcast/interviews-from-the-national-academy-of-sciences/id301625343" TargetMode="External"/><Relationship Id="rId706" Type="http://schemas.openxmlformats.org/officeDocument/2006/relationships/hyperlink" Target="https://itunes.apple.com/us/podcast/hetdex-the-search-for-dark-energy/id280096754" TargetMode="External"/><Relationship Id="rId748" Type="http://schemas.openxmlformats.org/officeDocument/2006/relationships/hyperlink" Target="https://itunes.apple.com/us/podcast/forecast-climate-conversations-with-michael-white/id1050871256" TargetMode="External"/><Relationship Id="rId913" Type="http://schemas.openxmlformats.org/officeDocument/2006/relationships/hyperlink" Target="https://itunes.apple.com/us/podcast/bioacoustica-talks-podcast/id1047226070" TargetMode="External"/><Relationship Id="rId955" Type="http://schemas.openxmlformats.org/officeDocument/2006/relationships/hyperlink" Target="https://itunes.apple.com/us/podcast/american-scientist-podcast/id332957736" TargetMode="External"/><Relationship Id="rId42" Type="http://schemas.openxmlformats.org/officeDocument/2006/relationships/hyperlink" Target="http://carasantamaria.com/podcast/" TargetMode="External"/><Relationship Id="rId84" Type="http://schemas.openxmlformats.org/officeDocument/2006/relationships/hyperlink" Target="https://itunes.apple.com/us/podcast/novel-targets/id982000338?mt=2" TargetMode="External"/><Relationship Id="rId138" Type="http://schemas.openxmlformats.org/officeDocument/2006/relationships/hyperlink" Target="https://www.mixcloud.com/TeamRegeneratED/episode-1-multiple-sclerosis-and-science-communication/" TargetMode="External"/><Relationship Id="rId345" Type="http://schemas.openxmlformats.org/officeDocument/2006/relationships/hyperlink" Target="https://itunes.apple.com/us/podcast/sea-grant-and-lake-michigan/id663055015" TargetMode="External"/><Relationship Id="rId387" Type="http://schemas.openxmlformats.org/officeDocument/2006/relationships/hyperlink" Target="https://itunes.apple.com/us/podcast/sounds-physiological/id914085601" TargetMode="External"/><Relationship Id="rId510" Type="http://schemas.openxmlformats.org/officeDocument/2006/relationships/hyperlink" Target="https://itunes.apple.com/us/podcast/punk-rock-operations-research/id461397052" TargetMode="External"/><Relationship Id="rId552" Type="http://schemas.openxmlformats.org/officeDocument/2006/relationships/hyperlink" Target="https://itunes.apple.com/us/podcast/natural-reaction/id1273577054" TargetMode="External"/><Relationship Id="rId594" Type="http://schemas.openxmlformats.org/officeDocument/2006/relationships/hyperlink" Target="https://itunes.apple.com/us/podcast/marine-science-audio/id496966195" TargetMode="External"/><Relationship Id="rId608" Type="http://schemas.openxmlformats.org/officeDocument/2006/relationships/hyperlink" Target="https://itunes.apple.com/us/podcast/microbe-magazine-podcast/id1037423108" TargetMode="External"/><Relationship Id="rId815" Type="http://schemas.openxmlformats.org/officeDocument/2006/relationships/hyperlink" Target="https://itunes.apple.com/us/podcast/dr-dave-brodbecks-statistics-videos/id419731588" TargetMode="External"/><Relationship Id="rId997" Type="http://schemas.openxmlformats.org/officeDocument/2006/relationships/hyperlink" Target="https://itunes.apple.com/us/podcast/astr-104-introduction-to-stellar-astronomy-complete/id424640831" TargetMode="External"/><Relationship Id="rId191" Type="http://schemas.openxmlformats.org/officeDocument/2006/relationships/hyperlink" Target="https://itunes.apple.com/us/podcast/365-days-of-astronomy-weekly-edition/id305721365?mt=2" TargetMode="External"/><Relationship Id="rId205" Type="http://schemas.openxmlformats.org/officeDocument/2006/relationships/hyperlink" Target="https://itunes.apple.com/us/podcast/wavelengths-ocean-podcast/id1316443268?mt=2" TargetMode="External"/><Relationship Id="rId247" Type="http://schemas.openxmlformats.org/officeDocument/2006/relationships/hyperlink" Target="https://itunes.apple.com/us/podcast/talkin-immunology-with-biolegend/id735001944" TargetMode="External"/><Relationship Id="rId412" Type="http://schemas.openxmlformats.org/officeDocument/2006/relationships/hyperlink" Target="https://itunes.apple.com/us/podcast/steaming-piles-of-science/id1279127114" TargetMode="External"/><Relationship Id="rId857" Type="http://schemas.openxmlformats.org/officeDocument/2006/relationships/hyperlink" Target="https://itunes.apple.com/us/podcast/coast-to-coast-bio-podcast/id295135668" TargetMode="External"/><Relationship Id="rId899" Type="http://schemas.openxmlformats.org/officeDocument/2006/relationships/hyperlink" Target="https://itunes.apple.com/us/podcast/before-the-abstract/id983699862" TargetMode="External"/><Relationship Id="rId1000" Type="http://schemas.openxmlformats.org/officeDocument/2006/relationships/hyperlink" Target="https://itunes.apple.com/us/podcast/astronomy-141-life-in-the-universe-autumn-quarter-2009/id333016788" TargetMode="External"/><Relationship Id="rId107" Type="http://schemas.openxmlformats.org/officeDocument/2006/relationships/hyperlink" Target="https://itunes.apple.com/us/podcast/scicomm-podcast/id1207553604?mt=2" TargetMode="External"/><Relationship Id="rId289" Type="http://schemas.openxmlformats.org/officeDocument/2006/relationships/hyperlink" Target="https://itunes.apple.com/us/podcast/sage-anthropology-archaeology/id871120123" TargetMode="External"/><Relationship Id="rId454" Type="http://schemas.openxmlformats.org/officeDocument/2006/relationships/hyperlink" Target="https://itunes.apple.com/us/podcast/uc-climate-solutions-channel-audio/id1139346167" TargetMode="External"/><Relationship Id="rId496" Type="http://schemas.openxmlformats.org/officeDocument/2006/relationships/hyperlink" Target="https://itunes.apple.com/us/podcast/polartrec-podcasts/id219918646" TargetMode="External"/><Relationship Id="rId661" Type="http://schemas.openxmlformats.org/officeDocument/2006/relationships/hyperlink" Target="https://itunes.apple.com/us/podcast/kiss-that-world-podcast/id1307141816" TargetMode="External"/><Relationship Id="rId717" Type="http://schemas.openxmlformats.org/officeDocument/2006/relationships/hyperlink" Target="https://itunes.apple.com/us/podcast/hold-that-thought/id570225685" TargetMode="External"/><Relationship Id="rId759" Type="http://schemas.openxmlformats.org/officeDocument/2006/relationships/hyperlink" Target="https://itunes.apple.com/us/podcast/earth-touch-insider-hd/id880579187" TargetMode="External"/><Relationship Id="rId924" Type="http://schemas.openxmlformats.org/officeDocument/2006/relationships/hyperlink" Target="https://itunes.apple.com/us/podcast/bone-lab-radio/id1065421744" TargetMode="External"/><Relationship Id="rId966" Type="http://schemas.openxmlformats.org/officeDocument/2006/relationships/hyperlink" Target="https://www.dailymercury.com.au/news/animal-geeks-go-digital/2093324/" TargetMode="External"/><Relationship Id="rId11" Type="http://schemas.openxmlformats.org/officeDocument/2006/relationships/hyperlink" Target="http://www.ahistoryof.science/" TargetMode="External"/><Relationship Id="rId53" Type="http://schemas.openxmlformats.org/officeDocument/2006/relationships/hyperlink" Target="https://itunes.apple.com/gb/podcast/dear-science-abc-rn/id1217345370?mt=2" TargetMode="External"/><Relationship Id="rId149" Type="http://schemas.openxmlformats.org/officeDocument/2006/relationships/hyperlink" Target="https://itunes.apple.com/us/podcast/hidden-brain/id1028908750?mt=2" TargetMode="External"/><Relationship Id="rId314" Type="http://schemas.openxmlformats.org/officeDocument/2006/relationships/hyperlink" Target="https://itunes.apple.com/us/podcast/science-oxford-podcasts/id325810683" TargetMode="External"/><Relationship Id="rId356" Type="http://schemas.openxmlformats.org/officeDocument/2006/relationships/hyperlink" Target="http://www.seagrant.wisc.edu/home/Default.aspx?tabid=601&amp;AudioGroupID=32" TargetMode="External"/><Relationship Id="rId398" Type="http://schemas.openxmlformats.org/officeDocument/2006/relationships/hyperlink" Target="https://itunes.apple.com/us/podcast/spacegeek-astronomy-videos-with-doctor-p/id202256394" TargetMode="External"/><Relationship Id="rId521" Type="http://schemas.openxmlformats.org/officeDocument/2006/relationships/hyperlink" Target="https://itunes.apple.com/us/podcast/on-being-animals/id1161905348" TargetMode="External"/><Relationship Id="rId563" Type="http://schemas.openxmlformats.org/officeDocument/2006/relationships/hyperlink" Target="https://itunes.apple.com/us/podcast/nature-video/id541529961" TargetMode="External"/><Relationship Id="rId619" Type="http://schemas.openxmlformats.org/officeDocument/2006/relationships/hyperlink" Target="https://itunes.apple.com/us/podcast/mn-sea-grant-catching-up-with-aquatic-science/id336365391" TargetMode="External"/><Relationship Id="rId770" Type="http://schemas.openxmlformats.org/officeDocument/2006/relationships/hyperlink" Target="https://itunes.apple.com/us/podcast/engineering-word-of-the-day/id1237773605" TargetMode="External"/><Relationship Id="rId95" Type="http://schemas.openxmlformats.org/officeDocument/2006/relationships/hyperlink" Target="https://itunes.apple.com/us/podcast/physics-frontiers/id1171827836?mt=2" TargetMode="External"/><Relationship Id="rId160" Type="http://schemas.openxmlformats.org/officeDocument/2006/relationships/hyperlink" Target="http://www.abc.net.au/radionational/programs/scienceshow/" TargetMode="External"/><Relationship Id="rId216" Type="http://schemas.openxmlformats.org/officeDocument/2006/relationships/hyperlink" Target="https://itunes.apple.com/us/podcast/why-its-a-lie-with-jim/id908586651" TargetMode="External"/><Relationship Id="rId423" Type="http://schemas.openxmlformats.org/officeDocument/2006/relationships/hyperlink" Target="https://itunes.apple.com/us/podcast/radio-astronomy/id683231712" TargetMode="External"/><Relationship Id="rId826" Type="http://schemas.openxmlformats.org/officeDocument/2006/relationships/hyperlink" Target="https://itunes.apple.com/us/podcast/cassandra-bendalls-podcast/id1044583144" TargetMode="External"/><Relationship Id="rId868" Type="http://schemas.openxmlformats.org/officeDocument/2006/relationships/hyperlink" Target="https://itunes.apple.com/us/podcast/conservation-vol-3/id1161048333" TargetMode="External"/><Relationship Id="rId1011" Type="http://schemas.openxmlformats.org/officeDocument/2006/relationships/hyperlink" Target="https://itunes.apple.com/us/podcast/astronomy-fm/id362978974" TargetMode="External"/><Relationship Id="rId258" Type="http://schemas.openxmlformats.org/officeDocument/2006/relationships/hyperlink" Target="https://itunes.apple.com/us/podcast/this-graduate-life/id1214736514" TargetMode="External"/><Relationship Id="rId465" Type="http://schemas.openxmlformats.org/officeDocument/2006/relationships/hyperlink" Target="https://itunes.apple.com/us/podcast/question-of-the-week-from-the-naked-scientists/id298442629" TargetMode="External"/><Relationship Id="rId630" Type="http://schemas.openxmlformats.org/officeDocument/2006/relationships/hyperlink" Target="https://itunes.apple.com/us/podcast/morel-dilemma/id1135994455" TargetMode="External"/><Relationship Id="rId672" Type="http://schemas.openxmlformats.org/officeDocument/2006/relationships/hyperlink" Target="https://itunes.apple.com/us/podcast/journal-of-proteome-research-podcast/id276659063" TargetMode="External"/><Relationship Id="rId728" Type="http://schemas.openxmlformats.org/officeDocument/2006/relationships/hyperlink" Target="https://itunes.apple.com/us/podcast/gimme-some-space/id1215210997" TargetMode="External"/><Relationship Id="rId935" Type="http://schemas.openxmlformats.org/officeDocument/2006/relationships/hyperlink" Target="https://itunes.apple.com/us/podcast/bright-club-cambridge/id518803387" TargetMode="External"/><Relationship Id="rId22" Type="http://schemas.openxmlformats.org/officeDocument/2006/relationships/hyperlink" Target="http://digital.vpr.net/programs/why-podcast-curious-kids" TargetMode="External"/><Relationship Id="rId64" Type="http://schemas.openxmlformats.org/officeDocument/2006/relationships/hyperlink" Target="https://itunes.apple.com/gb/podcast/the-jodcast-astronomy-podcast/id118352548?mt=2" TargetMode="External"/><Relationship Id="rId118" Type="http://schemas.openxmlformats.org/officeDocument/2006/relationships/hyperlink" Target="https://itunes.apple.com/au/podcast/science-on-top/id427162010" TargetMode="External"/><Relationship Id="rId325" Type="http://schemas.openxmlformats.org/officeDocument/2006/relationships/hyperlink" Target="https://itunes.apple.com/us/podcast/sciencenter-sagan-planet-walk-podcast/id156905014" TargetMode="External"/><Relationship Id="rId367" Type="http://schemas.openxmlformats.org/officeDocument/2006/relationships/hyperlink" Target="https://itunes.apple.com/us/podcast/shirtloads-of-science/id1167803730" TargetMode="External"/><Relationship Id="rId532" Type="http://schemas.openxmlformats.org/officeDocument/2006/relationships/hyperlink" Target="https://itunes.apple.com/us/podcast/naked-oceans-from-the-naked-scientists/id388875756" TargetMode="External"/><Relationship Id="rId574" Type="http://schemas.openxmlformats.org/officeDocument/2006/relationships/hyperlink" Target="http://nph.onlinelibrary.wiley.com/hub/journal/10.1111/(ISSN)1469-8137/" TargetMode="External"/><Relationship Id="rId977" Type="http://schemas.openxmlformats.org/officeDocument/2006/relationships/hyperlink" Target="https://itunes.apple.com/us/podcast/arapahoe-high-school-chemistry-podcast/id366688560" TargetMode="External"/><Relationship Id="rId171" Type="http://schemas.openxmlformats.org/officeDocument/2006/relationships/hyperlink" Target="https://itunes.apple.com/WebObjects/MZStore.woa/wa/viewPodcast?id=300973784" TargetMode="External"/><Relationship Id="rId227" Type="http://schemas.openxmlformats.org/officeDocument/2006/relationships/hyperlink" Target="https://itunes.apple.com/us/podcast/vax-talk/id1188378833" TargetMode="External"/><Relationship Id="rId781" Type="http://schemas.openxmlformats.org/officeDocument/2006/relationships/hyperlink" Target="https://itunes.apple.com/us/podcast/evolution-video/id382084600" TargetMode="External"/><Relationship Id="rId837" Type="http://schemas.openxmlformats.org/officeDocument/2006/relationships/hyperlink" Target="https://itunes.apple.com/us/podcast/chemistry-30-class/id1272923743" TargetMode="External"/><Relationship Id="rId879" Type="http://schemas.openxmlformats.org/officeDocument/2006/relationships/hyperlink" Target="https://itunes.apple.com/us/podcast/costing-the-earth/id354108693" TargetMode="External"/><Relationship Id="rId1022" Type="http://schemas.openxmlformats.org/officeDocument/2006/relationships/hyperlink" Target="https://twitter.com/cenmag/status/959169548678254592" TargetMode="External"/><Relationship Id="rId269" Type="http://schemas.openxmlformats.org/officeDocument/2006/relationships/hyperlink" Target="https://itunes.apple.com/us/podcast/thrive-podcast/id1052661774" TargetMode="External"/><Relationship Id="rId434" Type="http://schemas.openxmlformats.org/officeDocument/2006/relationships/hyperlink" Target="https://itunes.apple.com/us/podcast/regret-labs-podcast-science-comedy-humility/id874174278" TargetMode="External"/><Relationship Id="rId476" Type="http://schemas.openxmlformats.org/officeDocument/2006/relationships/hyperlink" Target="https://itunes.apple.com/us/podcast/phsc-113-introduction-to-physical-science/id1065844647" TargetMode="External"/><Relationship Id="rId641" Type="http://schemas.openxmlformats.org/officeDocument/2006/relationships/hyperlink" Target="https://itunes.apple.com/us/podcast/laser-spectroscopy-podcast/id271731407" TargetMode="External"/><Relationship Id="rId683" Type="http://schemas.openxmlformats.org/officeDocument/2006/relationships/hyperlink" Target="https://itunes.apple.com/us/podcast/illig-neurobiology-spring-2013/id498857155" TargetMode="External"/><Relationship Id="rId739" Type="http://schemas.openxmlformats.org/officeDocument/2006/relationships/hyperlink" Target="https://itunes.apple.com/us/podcast/festival-spoken-nerd-extra-time-for-questions-podcast/id466246717" TargetMode="External"/><Relationship Id="rId890" Type="http://schemas.openxmlformats.org/officeDocument/2006/relationships/hyperlink" Target="https://twitter.com/bacteriofiles?lang=en" TargetMode="External"/><Relationship Id="rId904" Type="http://schemas.openxmlformats.org/officeDocument/2006/relationships/hyperlink" Target="https://itunes.apple.com/us/podcast/beyond-the-microscope-a-podcast-featuring-women-in-stem/id970211150" TargetMode="External"/><Relationship Id="rId33" Type="http://schemas.openxmlformats.org/officeDocument/2006/relationships/hyperlink" Target="https://itunes.apple.com/us/podcast/id1306866433" TargetMode="External"/><Relationship Id="rId129" Type="http://schemas.openxmlformats.org/officeDocument/2006/relationships/hyperlink" Target="https://itunes.apple.com/us/podcast/startalk-radio/id325404506?mt=2" TargetMode="External"/><Relationship Id="rId280" Type="http://schemas.openxmlformats.org/officeDocument/2006/relationships/hyperlink" Target="https://itunes.apple.com/us/podcast/travels-in-a-mathematical-world/id294731521" TargetMode="External"/><Relationship Id="rId336" Type="http://schemas.openxmlformats.org/officeDocument/2006/relationships/hyperlink" Target="https://itunes.apple.com/us/podcast/scientific-theory/id1039260021" TargetMode="External"/><Relationship Id="rId501" Type="http://schemas.openxmlformats.org/officeDocument/2006/relationships/hyperlink" Target="https://itunes.apple.com/us/podcast/prized-science/id391841492" TargetMode="External"/><Relationship Id="rId543" Type="http://schemas.openxmlformats.org/officeDocument/2006/relationships/hyperlink" Target="https://itunes.apple.com/us/podcast/nasas-touch-the-invisible-sky-audio-podcasts/id276305011" TargetMode="External"/><Relationship Id="rId946" Type="http://schemas.openxmlformats.org/officeDocument/2006/relationships/hyperlink" Target="https://itunes.apple.com/us/podcast/africarice-audio-podcasts/id518577637" TargetMode="External"/><Relationship Id="rId988" Type="http://schemas.openxmlformats.org/officeDocument/2006/relationships/hyperlink" Target="https://itunes.apple.com/us/podcast/ask-an-astronomer/id83226711" TargetMode="External"/><Relationship Id="rId75" Type="http://schemas.openxmlformats.org/officeDocument/2006/relationships/hyperlink" Target="http://www.bbc.co.uk/programmes/p02nrss1/episodes/downloads" TargetMode="External"/><Relationship Id="rId140" Type="http://schemas.openxmlformats.org/officeDocument/2006/relationships/hyperlink" Target="https://itunes.apple.com/gb/podcast/the-amp-hour-electronics-podcast/id386547290?mt=2" TargetMode="External"/><Relationship Id="rId182" Type="http://schemas.openxmlformats.org/officeDocument/2006/relationships/hyperlink" Target="https://itunes.apple.com/gb/podcast/why-arent-you-a-doctor-yet/id1304737490?mt=2" TargetMode="External"/><Relationship Id="rId378" Type="http://schemas.openxmlformats.org/officeDocument/2006/relationships/hyperlink" Target="https://itunes.apple.com/us/podcast/sky-tour-podcasts/id955147516" TargetMode="External"/><Relationship Id="rId403" Type="http://schemas.openxmlformats.org/officeDocument/2006/relationships/hyperlink" Target="https://itunes.apple.com/us/podcast/speaking-of-chemistry/id864177256" TargetMode="External"/><Relationship Id="rId585" Type="http://schemas.openxmlformats.org/officeDocument/2006/relationships/hyperlink" Target="https://itunes.apple.com/us/podcast/not-just-scientists/id1039996399" TargetMode="External"/><Relationship Id="rId750" Type="http://schemas.openxmlformats.org/officeDocument/2006/relationships/hyperlink" Target="https://itunes.apple.com/us/podcast/fraknois-universe-the-all-american-solar-eclipse/id1271529957" TargetMode="External"/><Relationship Id="rId792" Type="http://schemas.openxmlformats.org/officeDocument/2006/relationships/hyperlink" Target="https://web.stanford.edu/group/hadlylab/people/hadly.html" TargetMode="External"/><Relationship Id="rId806" Type="http://schemas.openxmlformats.org/officeDocument/2006/relationships/hyperlink" Target="https://itunes.apple.com/us/podcast/dirty-water/id1167873749" TargetMode="External"/><Relationship Id="rId848" Type="http://schemas.openxmlformats.org/officeDocument/2006/relationships/hyperlink" Target="https://itunes.apple.com/us/podcast/climate-change-vol-1/id1161500309" TargetMode="External"/><Relationship Id="rId6" Type="http://schemas.openxmlformats.org/officeDocument/2006/relationships/hyperlink" Target="http://www.bbc.co.uk/programmes/b04ws68y/episodes/player" TargetMode="External"/><Relationship Id="rId238" Type="http://schemas.openxmlformats.org/officeDocument/2006/relationships/hyperlink" Target="https://itunes.apple.com/us/podcast/us-news-science-discoveries/id286351851" TargetMode="External"/><Relationship Id="rId445" Type="http://schemas.openxmlformats.org/officeDocument/2006/relationships/hyperlink" Target="https://itunes.apple.com/us/podcast/rt%C3%A9-icons-of-irish-science/id94611855" TargetMode="External"/><Relationship Id="rId487" Type="http://schemas.openxmlformats.org/officeDocument/2006/relationships/hyperlink" Target="https://itunes.apple.com/us/podcast/podcast-greedy-planet/id1048382021" TargetMode="External"/><Relationship Id="rId610" Type="http://schemas.openxmlformats.org/officeDocument/2006/relationships/hyperlink" Target="https://itunes.apple.com/us/podcast/microbeworld-video/id120703592" TargetMode="External"/><Relationship Id="rId652" Type="http://schemas.openxmlformats.org/officeDocument/2006/relationships/hyperlink" Target="https://itunes.apple.com/us/podcast/living-lab-from-wcai/id980640769" TargetMode="External"/><Relationship Id="rId694" Type="http://schemas.openxmlformats.org/officeDocument/2006/relationships/hyperlink" Target="https://itunes.apple.com/us/podcast/into-the-universe/id693977257" TargetMode="External"/><Relationship Id="rId708" Type="http://schemas.openxmlformats.org/officeDocument/2006/relationships/hyperlink" Target="https://itunes.apple.com/us/podcast/hhmis-holiday-lectures-on-science/id214106297" TargetMode="External"/><Relationship Id="rId915" Type="http://schemas.openxmlformats.org/officeDocument/2006/relationships/hyperlink" Target="https://itunes.apple.com/us/podcast/biology-3020-pathophysiology-with-doc-c/id290779540" TargetMode="External"/><Relationship Id="rId291" Type="http://schemas.openxmlformats.org/officeDocument/2006/relationships/hyperlink" Target="https://itunes.apple.com/us/podcast/sage-psychology-psychiatry/id871125966?mt=2" TargetMode="External"/><Relationship Id="rId305" Type="http://schemas.openxmlformats.org/officeDocument/2006/relationships/hyperlink" Target="https://itunes.apple.com/us/podcast/science-globe-why-and-how/id979048531" TargetMode="External"/><Relationship Id="rId347" Type="http://schemas.openxmlformats.org/officeDocument/2006/relationships/hyperlink" Target="http://www.seagrant.wisc.edu/home/Default.aspx?tabid=601&amp;AudioGroupID=44" TargetMode="External"/><Relationship Id="rId512" Type="http://schemas.openxmlformats.org/officeDocument/2006/relationships/hyperlink" Target="https://itunes.apple.com/us/podcast/ocean-currents-radio-program/id290077626" TargetMode="External"/><Relationship Id="rId957" Type="http://schemas.openxmlformats.org/officeDocument/2006/relationships/hyperlink" Target="https://medium.com/the-method/im-stephan-neidenbach-i-run-we-love-gmos-and-vaccines-and-i-m-sorry-cde96e2cc0e6" TargetMode="External"/><Relationship Id="rId999" Type="http://schemas.openxmlformats.org/officeDocument/2006/relationships/hyperlink" Target="https://itunes.apple.com/us/podcast/astrarium-podcast/id616074638" TargetMode="External"/><Relationship Id="rId44" Type="http://schemas.openxmlformats.org/officeDocument/2006/relationships/hyperlink" Target="https://medschool.vanderbilt.edu/career-development/beyond-lab-podcast" TargetMode="External"/><Relationship Id="rId86" Type="http://schemas.openxmlformats.org/officeDocument/2006/relationships/hyperlink" Target="https://itunes.apple.com/gb/podcast/origin-stories/id982555930?mt=2" TargetMode="External"/><Relationship Id="rId151" Type="http://schemas.openxmlformats.org/officeDocument/2006/relationships/hyperlink" Target="https://itunes.apple.com/gb/podcast/the-life-scientific/id469912037?mt=2" TargetMode="External"/><Relationship Id="rId389" Type="http://schemas.openxmlformats.org/officeDocument/2006/relationships/hyperlink" Target="https://itunes.apple.com/us/podcast/soybean-pest-podcast/id1235599032" TargetMode="External"/><Relationship Id="rId554" Type="http://schemas.openxmlformats.org/officeDocument/2006/relationships/hyperlink" Target="https://itunes.apple.com/us/podcast/natural-selections/id111534131" TargetMode="External"/><Relationship Id="rId596" Type="http://schemas.openxmlformats.org/officeDocument/2006/relationships/hyperlink" Target="https://itunes.apple.com/us/podcast/materialchef/id684775669" TargetMode="External"/><Relationship Id="rId761" Type="http://schemas.openxmlformats.org/officeDocument/2006/relationships/hyperlink" Target="https://itunes.apple.com/us/podcast/earthwatch-podcast/id1275089999" TargetMode="External"/><Relationship Id="rId817" Type="http://schemas.openxmlformats.org/officeDocument/2006/relationships/hyperlink" Target="https://itunes.apple.com/us/podcast/dr-kikis-science-hour-video-hi/id366904465" TargetMode="External"/><Relationship Id="rId859" Type="http://schemas.openxmlformats.org/officeDocument/2006/relationships/hyperlink" Target="https://itunes.apple.com/us/podcast/coca-commentary/id428937801" TargetMode="External"/><Relationship Id="rId1002" Type="http://schemas.openxmlformats.org/officeDocument/2006/relationships/hyperlink" Target="https://itunes.apple.com/us/podcast/astronomy-161-introduction-to-solar-system-astronomy/id264739047" TargetMode="External"/><Relationship Id="rId193" Type="http://schemas.openxmlformats.org/officeDocument/2006/relationships/hyperlink" Target="https://itunes.apple.com/us/podcast/5-live-science-podcast/id261548701" TargetMode="External"/><Relationship Id="rId207" Type="http://schemas.openxmlformats.org/officeDocument/2006/relationships/hyperlink" Target="https://itunes.apple.com/us/podcast/weddell-seal-science/id428622057" TargetMode="External"/><Relationship Id="rId249" Type="http://schemas.openxmlformats.org/officeDocument/2006/relationships/hyperlink" Target="https://itunes.apple.com/us/podcast/talking-space/id331190632" TargetMode="External"/><Relationship Id="rId414" Type="http://schemas.openxmlformats.org/officeDocument/2006/relationships/hyperlink" Target="https://itunes.apple.com/us/podcast/stem-talk/id1091402153" TargetMode="External"/><Relationship Id="rId456" Type="http://schemas.openxmlformats.org/officeDocument/2006/relationships/hyperlink" Target="https://itunes.apple.com/us/podcast/science-of-the-lambs/id1224757959" TargetMode="External"/><Relationship Id="rId498" Type="http://schemas.openxmlformats.org/officeDocument/2006/relationships/hyperlink" Target="https://itunes.apple.com/us/podcast/potential-difference-podcast/id717627974?mt=2" TargetMode="External"/><Relationship Id="rId621" Type="http://schemas.openxmlformats.org/officeDocument/2006/relationships/hyperlink" Target="http://www.seagrant.umn.edu/radio/catchingup/" TargetMode="External"/><Relationship Id="rId663" Type="http://schemas.openxmlformats.org/officeDocument/2006/relationships/hyperlink" Target="https://itunes.apple.com/us/podcast/kqed-science-news/id214663465" TargetMode="External"/><Relationship Id="rId870" Type="http://schemas.openxmlformats.org/officeDocument/2006/relationships/hyperlink" Target="https://itunes.apple.com/us/podcast/conservation-without-borders/id1265274687" TargetMode="External"/><Relationship Id="rId13" Type="http://schemas.openxmlformats.org/officeDocument/2006/relationships/hyperlink" Target="http://www.viaproductions.org/podcast/" TargetMode="External"/><Relationship Id="rId109" Type="http://schemas.openxmlformats.org/officeDocument/2006/relationships/hyperlink" Target="https://itunes.apple.com/gb/podcast/science-disrupt/id1103502597?mt=2" TargetMode="External"/><Relationship Id="rId260" Type="http://schemas.openxmlformats.org/officeDocument/2006/relationships/hyperlink" Target="https://itunes.apple.com/us/podcast/this-week-in-engineering-and-education/id418190335" TargetMode="External"/><Relationship Id="rId316" Type="http://schemas.openxmlformats.org/officeDocument/2006/relationships/hyperlink" Target="https://itunes.apple.com/us/podcast/science-selections/id442226893" TargetMode="External"/><Relationship Id="rId523" Type="http://schemas.openxmlformats.org/officeDocument/2006/relationships/hyperlink" Target="https://itunes.apple.com/us/podcast/on-the-cusp/id1065559393" TargetMode="External"/><Relationship Id="rId719" Type="http://schemas.openxmlformats.org/officeDocument/2006/relationships/hyperlink" Target="https://itunes.apple.com/us/podcast/hot-math-podcast/id1080231768" TargetMode="External"/><Relationship Id="rId926" Type="http://schemas.openxmlformats.org/officeDocument/2006/relationships/hyperlink" Target="https://itunes.apple.com/us/podcast/born-to-do-science/id484131214" TargetMode="External"/><Relationship Id="rId968" Type="http://schemas.openxmlformats.org/officeDocument/2006/relationships/hyperlink" Target="https://itunes.apple.com/us/podcast/animal-news-the-podcast/id458058607" TargetMode="External"/><Relationship Id="rId55" Type="http://schemas.openxmlformats.org/officeDocument/2006/relationships/hyperlink" Target="https://itunes.apple.com/us/podcast/bugs-stuff/id1163522633?mt=2" TargetMode="External"/><Relationship Id="rId97" Type="http://schemas.openxmlformats.org/officeDocument/2006/relationships/hyperlink" Target="https://itunes.apple.com/us/podcast/ploscast/id499346639?mt=2" TargetMode="External"/><Relationship Id="rId120" Type="http://schemas.openxmlformats.org/officeDocument/2006/relationships/hyperlink" Target="https://itunes.apple.com/us/podcast/science-pie-english-science-pie/id903731157" TargetMode="External"/><Relationship Id="rId358" Type="http://schemas.openxmlformats.org/officeDocument/2006/relationships/hyperlink" Target="https://itunes.apple.com/us/podcast/sea-level-rise-radio/id906571123" TargetMode="External"/><Relationship Id="rId565" Type="http://schemas.openxmlformats.org/officeDocument/2006/relationships/hyperlink" Target="https://itunes.apple.com/us/podcast/natures-voice/id258509321" TargetMode="External"/><Relationship Id="rId730" Type="http://schemas.openxmlformats.org/officeDocument/2006/relationships/hyperlink" Target="https://itunes.apple.com/us/podcast/global-challenges-chemistry-solutions/id283627508" TargetMode="External"/><Relationship Id="rId772" Type="http://schemas.openxmlformats.org/officeDocument/2006/relationships/hyperlink" Target="https://itunes.apple.com/us/podcast/entocast/id1235720111" TargetMode="External"/><Relationship Id="rId828" Type="http://schemas.openxmlformats.org/officeDocument/2006/relationships/hyperlink" Target="https://itunes.apple.com/us/podcast/catalyst/id283979476" TargetMode="External"/><Relationship Id="rId1013" Type="http://schemas.openxmlformats.org/officeDocument/2006/relationships/hyperlink" Target="https://itunes.apple.com/us/podcast/astrotalkuk-podcast-feed/id280292011" TargetMode="External"/><Relationship Id="rId162" Type="http://schemas.openxmlformats.org/officeDocument/2006/relationships/hyperlink" Target="https://itunes.apple.com/us/podcast/the-story-collider/id396452781?mt=2" TargetMode="External"/><Relationship Id="rId218" Type="http://schemas.openxmlformats.org/officeDocument/2006/relationships/hyperlink" Target="https://itunes.apple.com/us/podcast/wild-about-utah/id1318489761" TargetMode="External"/><Relationship Id="rId425" Type="http://schemas.openxmlformats.org/officeDocument/2006/relationships/hyperlink" Target="https://itunes.apple.com/us/podcast/rare-perspectives-the-ai-and-machine-learning-podcast/id1216162167" TargetMode="External"/><Relationship Id="rId467" Type="http://schemas.openxmlformats.org/officeDocument/2006/relationships/hyperlink" Target="https://itunes.apple.com/us/podcast/parsing-science-unpublished-stories-behind-worlds-most/id1244626670" TargetMode="External"/><Relationship Id="rId632" Type="http://schemas.openxmlformats.org/officeDocument/2006/relationships/hyperlink" Target="https://itunes.apple.com/us/podcast/mostly-weather/id1066960373" TargetMode="External"/><Relationship Id="rId271" Type="http://schemas.openxmlformats.org/officeDocument/2006/relationships/hyperlink" Target="http://www.tinyvampires.com/tinyvamp/" TargetMode="External"/><Relationship Id="rId674" Type="http://schemas.openxmlformats.org/officeDocument/2006/relationships/hyperlink" Target="https://itunes.apple.com/us/podcast/julie-gould/id763460147" TargetMode="External"/><Relationship Id="rId881" Type="http://schemas.openxmlformats.org/officeDocument/2006/relationships/hyperlink" Target="https://itunes.apple.com/us/podcast/cpms-news-podcast/id468655237" TargetMode="External"/><Relationship Id="rId937" Type="http://schemas.openxmlformats.org/officeDocument/2006/relationships/hyperlink" Target="https://itunes.apple.com/us/podcast/broad-science/id1105955384" TargetMode="External"/><Relationship Id="rId979" Type="http://schemas.openxmlformats.org/officeDocument/2006/relationships/hyperlink" Target="https://itunes.apple.com/us/podcast/archaeology-almanac/id1273617312" TargetMode="External"/><Relationship Id="rId24" Type="http://schemas.openxmlformats.org/officeDocument/2006/relationships/hyperlink" Target="https://itunes.apple.com/us/podcast/the-dana-foundations-cerebrum-podcast/id1284890835" TargetMode="External"/><Relationship Id="rId66" Type="http://schemas.openxmlformats.org/officeDocument/2006/relationships/hyperlink" Target="https://itunes.apple.com/us/podcast/liftoff/id1031275911?mt=2" TargetMode="External"/><Relationship Id="rId131" Type="http://schemas.openxmlformats.org/officeDocument/2006/relationships/hyperlink" Target="https://itunes.apple.com/gb/podcast/stempunk-podcast/id1073053979?mt=2&amp;ign-itsct=1073053979-1073053979&amp;ign-itscg=0176&amp;ign-mpt=uo%3D4" TargetMode="External"/><Relationship Id="rId327" Type="http://schemas.openxmlformats.org/officeDocument/2006/relationships/hyperlink" Target="https://itunes.apple.com/us/podcast/sciencesnaps/id217939482" TargetMode="External"/><Relationship Id="rId369" Type="http://schemas.openxmlformats.org/officeDocument/2006/relationships/hyperlink" Target="https://itunes.apple.com/us/podcast/silliac-the-podcast/id203147557" TargetMode="External"/><Relationship Id="rId534" Type="http://schemas.openxmlformats.org/officeDocument/2006/relationships/hyperlink" Target="https://itunes.apple.com/us/podcast/naked-scientists-special-editions-podcast/id324688342" TargetMode="External"/><Relationship Id="rId576" Type="http://schemas.openxmlformats.org/officeDocument/2006/relationships/hyperlink" Target="https://itunes.apple.com/us/podcast/nhmla-talks-natural-history-museum-of-los-angeles/id350217062" TargetMode="External"/><Relationship Id="rId741" Type="http://schemas.openxmlformats.org/officeDocument/2006/relationships/hyperlink" Target="https://itunes.apple.com/us/podcast/fieldwork-diaries/id1275636786" TargetMode="External"/><Relationship Id="rId783" Type="http://schemas.openxmlformats.org/officeDocument/2006/relationships/hyperlink" Target="https://www.uctv.tv/search-moreresults.aspx?catSubID=40&amp;podcasts=yes" TargetMode="External"/><Relationship Id="rId839" Type="http://schemas.openxmlformats.org/officeDocument/2006/relationships/hyperlink" Target="https://itunes.apple.com/us/podcast/chemistry-world-book-club/id1145250664" TargetMode="External"/><Relationship Id="rId990" Type="http://schemas.openxmlformats.org/officeDocument/2006/relationships/hyperlink" Target="http://curious.astro.cornell.edu/158-website-related/11-our-podcast" TargetMode="External"/><Relationship Id="rId173" Type="http://schemas.openxmlformats.org/officeDocument/2006/relationships/hyperlink" Target="https://itunes.apple.com/us/podcast/undark-truth-beauty-science/id1090953091?mt=2" TargetMode="External"/><Relationship Id="rId229" Type="http://schemas.openxmlformats.org/officeDocument/2006/relationships/hyperlink" Target="https://itunes.apple.com/us/podcast/vce-biology/id272577510" TargetMode="External"/><Relationship Id="rId380" Type="http://schemas.openxmlformats.org/officeDocument/2006/relationships/hyperlink" Target="https://itunes.apple.com/us/podcast/skywatch-mp3/id81330475" TargetMode="External"/><Relationship Id="rId436" Type="http://schemas.openxmlformats.org/officeDocument/2006/relationships/hyperlink" Target="https://itunes.apple.com/us/podcast/relatively-prime-stories-from-the-mathematical-domain/id560923828" TargetMode="External"/><Relationship Id="rId601" Type="http://schemas.openxmlformats.org/officeDocument/2006/relationships/hyperlink" Target="https://itunes.apple.com/us/podcast/matrixnews/id1171171011" TargetMode="External"/><Relationship Id="rId643" Type="http://schemas.openxmlformats.org/officeDocument/2006/relationships/hyperlink" Target="https://itunes.apple.com/us/podcast/lc-ms-on-line-training/id1071838820" TargetMode="External"/><Relationship Id="rId1024" Type="http://schemas.openxmlformats.org/officeDocument/2006/relationships/hyperlink" Target="https://itunes.apple.com/us/podcast/seti-institute-colloquium-series-videos/id306085333" TargetMode="External"/><Relationship Id="rId240" Type="http://schemas.openxmlformats.org/officeDocument/2006/relationships/hyperlink" Target="https://itunes.apple.com/us/podcast/us-imaging-in-cardiac-vascular-medicine-from-pre-clinical/id1209939554" TargetMode="External"/><Relationship Id="rId478" Type="http://schemas.openxmlformats.org/officeDocument/2006/relationships/hyperlink" Target="https://itunes.apple.com/us/podcast/physics-50-example-problems/id175472075" TargetMode="External"/><Relationship Id="rId685" Type="http://schemas.openxmlformats.org/officeDocument/2006/relationships/hyperlink" Target="https://itunes.apple.com/us/podcast/immersive-theatres-night-sky-podcast/id568675831" TargetMode="External"/><Relationship Id="rId850" Type="http://schemas.openxmlformats.org/officeDocument/2006/relationships/hyperlink" Target="https://itunes.apple.com/us/podcast/climate-history-podcast/id1022409974" TargetMode="External"/><Relationship Id="rId892" Type="http://schemas.openxmlformats.org/officeDocument/2006/relationships/hyperlink" Target="https://itunes.apple.com/us/podcast/bacteriofiles/id352470437" TargetMode="External"/><Relationship Id="rId906" Type="http://schemas.openxmlformats.org/officeDocument/2006/relationships/hyperlink" Target="https://itunes.apple.com/us/podcast/big-biology/id1321630019" TargetMode="External"/><Relationship Id="rId948" Type="http://schemas.openxmlformats.org/officeDocument/2006/relationships/hyperlink" Target="https://itunes.apple.com/us/podcast/agents-of-change/id492447549" TargetMode="External"/><Relationship Id="rId35" Type="http://schemas.openxmlformats.org/officeDocument/2006/relationships/hyperlink" Target="https://itunes.apple.com/us/podcast/hidden-brain/id1028908750?mt=2" TargetMode="External"/><Relationship Id="rId77" Type="http://schemas.openxmlformats.org/officeDocument/2006/relationships/hyperlink" Target="https://itunes.apple.com/gb/podcast/naked-genetics-taking-a-look-inside-your-genes/id527187069?mt=2" TargetMode="External"/><Relationship Id="rId100" Type="http://schemas.openxmlformats.org/officeDocument/2006/relationships/hyperlink" Target="https://itunes.apple.com/us/podcast/public-health-united/id631859809?mt=2" TargetMode="External"/><Relationship Id="rId282" Type="http://schemas.openxmlformats.org/officeDocument/2006/relationships/hyperlink" Target="https://itunes.apple.com/gb/podcast/tweet-of-the-day/id641124153?mt=2" TargetMode="External"/><Relationship Id="rId338" Type="http://schemas.openxmlformats.org/officeDocument/2006/relationships/hyperlink" Target="https://www.listennotes.com/c/43dfc06a2be847b4ae22f2dd889a9856/scientifically-speaking/" TargetMode="External"/><Relationship Id="rId503" Type="http://schemas.openxmlformats.org/officeDocument/2006/relationships/hyperlink" Target="https://itunes.apple.com/us/podcast/proteomics-podcast/id214338118" TargetMode="External"/><Relationship Id="rId545" Type="http://schemas.openxmlformats.org/officeDocument/2006/relationships/hyperlink" Target="https://itunes.apple.com/us/podcast/nasacast-video/id201661703" TargetMode="External"/><Relationship Id="rId587" Type="http://schemas.openxmlformats.org/officeDocument/2006/relationships/hyperlink" Target="https://itunes.apple.com/us/podcast/nutrition-talks/id836230526" TargetMode="External"/><Relationship Id="rId710" Type="http://schemas.openxmlformats.org/officeDocument/2006/relationships/hyperlink" Target="https://itunes.apple.com/us/podcast/hidden-universe-hd-nasas-spitzer-space-telescope/id252259693" TargetMode="External"/><Relationship Id="rId752" Type="http://schemas.openxmlformats.org/officeDocument/2006/relationships/hyperlink" Target="https://itunes.apple.com/us/podcast/free-primates/id437452705" TargetMode="External"/><Relationship Id="rId808" Type="http://schemas.openxmlformats.org/officeDocument/2006/relationships/hyperlink" Target="https://itunes.apple.com/us/podcast/doctor-jacks-soapbox-seminars/id317032487" TargetMode="External"/><Relationship Id="rId8" Type="http://schemas.openxmlformats.org/officeDocument/2006/relationships/hyperlink" Target="http://www.dana.org/Multimedia/Podcasts/" TargetMode="External"/><Relationship Id="rId142" Type="http://schemas.openxmlformats.org/officeDocument/2006/relationships/hyperlink" Target="https://itunes.apple.com/us/podcast/the-black-goat/id1217953035?mt=2" TargetMode="External"/><Relationship Id="rId184" Type="http://schemas.openxmlformats.org/officeDocument/2006/relationships/hyperlink" Target="https://itunes.apple.com/us/podcast/60-second-science/id189330872?mt=2" TargetMode="External"/><Relationship Id="rId391" Type="http://schemas.openxmlformats.org/officeDocument/2006/relationships/hyperlink" Target="https://itunes.apple.com/us/podcast/space-nuts/id1080090608" TargetMode="External"/><Relationship Id="rId405" Type="http://schemas.openxmlformats.org/officeDocument/2006/relationships/hyperlink" Target="https://itunes.apple.com/us/podcast/species/id1334821500?mt=2" TargetMode="External"/><Relationship Id="rId447" Type="http://schemas.openxmlformats.org/officeDocument/2006/relationships/hyperlink" Target="https://itunes.apple.com/us/podcast/rt%C3%A9-mooney-goes-wild/id204724562" TargetMode="External"/><Relationship Id="rId612" Type="http://schemas.openxmlformats.org/officeDocument/2006/relationships/hyperlink" Target="https://itunes.apple.com/us/podcast/microfreaks-hd/id945986829" TargetMode="External"/><Relationship Id="rId794" Type="http://schemas.openxmlformats.org/officeDocument/2006/relationships/hyperlink" Target="https://itunes.apple.com/us/podcast/eye-on-the-night-sky/id258643477" TargetMode="External"/><Relationship Id="rId251" Type="http://schemas.openxmlformats.org/officeDocument/2006/relationships/hyperlink" Target="https://itunes.apple.com/us/podcast/tech-briefs-whos-who-at-nasa/id451841154" TargetMode="External"/><Relationship Id="rId489" Type="http://schemas.openxmlformats.org/officeDocument/2006/relationships/hyperlink" Target="https://itunes.apple.com/us/podcast/podcast-the-connectome/id500614466" TargetMode="External"/><Relationship Id="rId654" Type="http://schemas.openxmlformats.org/officeDocument/2006/relationships/hyperlink" Target="https://itunes.apple.com/us/podcast/living-with-autism/id970783071" TargetMode="External"/><Relationship Id="rId696" Type="http://schemas.openxmlformats.org/officeDocument/2006/relationships/hyperlink" Target="https://itunes.apple.com/us/podcast/irregular-climate/id375280931" TargetMode="External"/><Relationship Id="rId861" Type="http://schemas.openxmlformats.org/officeDocument/2006/relationships/hyperlink" Target="https://itunes.apple.com/us/podcast/cold-fusion-now/id1330114781" TargetMode="External"/><Relationship Id="rId917" Type="http://schemas.openxmlformats.org/officeDocument/2006/relationships/hyperlink" Target="https://itunes.apple.com/us/podcast/biomed-central-podcast/id1053102034" TargetMode="External"/><Relationship Id="rId959" Type="http://schemas.openxmlformats.org/officeDocument/2006/relationships/hyperlink" Target="https://itunes.apple.com/us/podcast/ams-climate-change-video-environmental-science-seminar/id271253589" TargetMode="External"/><Relationship Id="rId46" Type="http://schemas.openxmlformats.org/officeDocument/2006/relationships/hyperlink" Target="https://itunes.apple.com/us/podcast/biologic/id1200044551?mt=2" TargetMode="External"/><Relationship Id="rId293" Type="http://schemas.openxmlformats.org/officeDocument/2006/relationships/hyperlink" Target="https://itunes.apple.com/us/podcast/sagehen-science-education/id151563407" TargetMode="External"/><Relationship Id="rId307" Type="http://schemas.openxmlformats.org/officeDocument/2006/relationships/hyperlink" Target="https://itunes.apple.com/us/podcast/science-monkey/id1093486929" TargetMode="External"/><Relationship Id="rId349" Type="http://schemas.openxmlformats.org/officeDocument/2006/relationships/hyperlink" Target="http://www.seagrant.wisc.edu/home/Default.aspx?tabid=601&amp;AudioGroupID=49" TargetMode="External"/><Relationship Id="rId514" Type="http://schemas.openxmlformats.org/officeDocument/2006/relationships/hyperlink" Target="https://itunes.apple.com/us/podcast/odds-and-evenings/id1323783266" TargetMode="External"/><Relationship Id="rId556" Type="http://schemas.openxmlformats.org/officeDocument/2006/relationships/hyperlink" Target="https://itunes.apple.com/us/podcast/naturalistics-podcast/id1283288678" TargetMode="External"/><Relationship Id="rId721" Type="http://schemas.openxmlformats.org/officeDocument/2006/relationships/hyperlink" Target="https://itunes.apple.com/us/podcast/hubblesite-hubbles-universe-ipod-quicktime-small-320x240/id274425952" TargetMode="External"/><Relationship Id="rId763" Type="http://schemas.openxmlformats.org/officeDocument/2006/relationships/hyperlink" Target="https://itunes.apple.com/us/podcast/eclipse-on-tap/id1280220099" TargetMode="External"/><Relationship Id="rId88" Type="http://schemas.openxmlformats.org/officeDocument/2006/relationships/hyperlink" Target="https://itunes.apple.com/gb/podcast/palaeocasts-podcast/id556959673" TargetMode="External"/><Relationship Id="rId111" Type="http://schemas.openxmlformats.org/officeDocument/2006/relationships/hyperlink" Target="https://www.sciencefriday.com/listen/" TargetMode="External"/><Relationship Id="rId153" Type="http://schemas.openxmlformats.org/officeDocument/2006/relationships/hyperlink" Target="https://itunes.apple.com/us/podcast/the-perils-of-publishing/id1194040854?mt=2" TargetMode="External"/><Relationship Id="rId195" Type="http://schemas.openxmlformats.org/officeDocument/2006/relationships/hyperlink" Target="https://itunes.apple.com/us/podcast/60-second-earth/id292725275" TargetMode="External"/><Relationship Id="rId209" Type="http://schemas.openxmlformats.org/officeDocument/2006/relationships/hyperlink" Target="https://itunes.apple.com/us/podcast/welcome-to-the-universe/id1013531117" TargetMode="External"/><Relationship Id="rId360" Type="http://schemas.openxmlformats.org/officeDocument/2006/relationships/hyperlink" Target="https://itunes.apple.com/us/podcast/self-care-with-drs-sarah/id1029803533" TargetMode="External"/><Relationship Id="rId416" Type="http://schemas.openxmlformats.org/officeDocument/2006/relationships/hyperlink" Target="https://itunes.apple.com/us/podcast/stereotopical-chemistry/id990862176" TargetMode="External"/><Relationship Id="rId598" Type="http://schemas.openxmlformats.org/officeDocument/2006/relationships/hyperlink" Target="https://itunes.apple.com/us/podcast/math-mutation/id214825230" TargetMode="External"/><Relationship Id="rId819" Type="http://schemas.openxmlformats.org/officeDocument/2006/relationships/hyperlink" Target="https://itunes.apple.com/us/podcast/dr-tims-spineless-wonders/id1261089226" TargetMode="External"/><Relationship Id="rId970" Type="http://schemas.openxmlformats.org/officeDocument/2006/relationships/hyperlink" Target="https://itunes.apple.com/us/podcast/animals-in-mans-world/id1138260891" TargetMode="External"/><Relationship Id="rId1004" Type="http://schemas.openxmlformats.org/officeDocument/2006/relationships/hyperlink" Target="https://itunes.apple.com/us/podcast/astronomy-behind-headlines-podcast-for-informal-science/id319860653" TargetMode="External"/><Relationship Id="rId220" Type="http://schemas.openxmlformats.org/officeDocument/2006/relationships/hyperlink" Target="https://itunes.apple.com/us/podcast/wild-life-wild-places-on-pet-life-radio-petliferadio-com/id1089657659" TargetMode="External"/><Relationship Id="rId458" Type="http://schemas.openxmlformats.org/officeDocument/2006/relationships/hyperlink" Target="https://itunes.apple.com/us/podcast/uw-sea-grant-videos/id583422098" TargetMode="External"/><Relationship Id="rId623" Type="http://schemas.openxmlformats.org/officeDocument/2006/relationships/hyperlink" Target="https://itunes.apple.com/us/podcast/mn-sea-grant-superior-science-news/id288979011" TargetMode="External"/><Relationship Id="rId665" Type="http://schemas.openxmlformats.org/officeDocument/2006/relationships/hyperlink" Target="https://itunes.apple.com/us/podcast/j-j-bedtime-radio-hour/id1287255023" TargetMode="External"/><Relationship Id="rId830" Type="http://schemas.openxmlformats.org/officeDocument/2006/relationships/hyperlink" Target="https://itunes.apple.com/us/podcast/cdc-vital-minute/id428938179" TargetMode="External"/><Relationship Id="rId872" Type="http://schemas.openxmlformats.org/officeDocument/2006/relationships/hyperlink" Target="https://www.facebook.com/corebrain" TargetMode="External"/><Relationship Id="rId928" Type="http://schemas.openxmlformats.org/officeDocument/2006/relationships/hyperlink" Target="https://itunes.apple.com/us/podcast/brain-buzz/id1334344532" TargetMode="External"/><Relationship Id="rId15" Type="http://schemas.openxmlformats.org/officeDocument/2006/relationships/hyperlink" Target="http://axonsandaxioms.com/episodes/" TargetMode="External"/><Relationship Id="rId57" Type="http://schemas.openxmlformats.org/officeDocument/2006/relationships/hyperlink" Target="https://itunes.apple.com/us/podcast/blue-streak-science-podcast/id815309082?mt=2" TargetMode="External"/><Relationship Id="rId262" Type="http://schemas.openxmlformats.org/officeDocument/2006/relationships/hyperlink" Target="https://itunes.apple.com/us/podcast/this-world-of-humans/id1297808145" TargetMode="External"/><Relationship Id="rId318" Type="http://schemas.openxmlformats.org/officeDocument/2006/relationships/hyperlink" Target="https://itunes.apple.com/us/podcast/science-spinning-on-dublin-city-fm/id364287604" TargetMode="External"/><Relationship Id="rId525" Type="http://schemas.openxmlformats.org/officeDocument/2006/relationships/hyperlink" Target="https://itunes.apple.com/us/podcast/on-your-mind-neuroscience-podcast/id699186501" TargetMode="External"/><Relationship Id="rId567" Type="http://schemas.openxmlformats.org/officeDocument/2006/relationships/hyperlink" Target="https://itunes.apple.com/us/podcast/natures-talk-show/id510023829" TargetMode="External"/><Relationship Id="rId732" Type="http://schemas.openxmlformats.org/officeDocument/2006/relationships/hyperlink" Target="https://itunes.apple.com/us/podcast/goggles-optional/id741516137" TargetMode="External"/><Relationship Id="rId99" Type="http://schemas.openxmlformats.org/officeDocument/2006/relationships/hyperlink" Target="https://itunes.apple.com/gb/podcast/podhd/id1166058245" TargetMode="External"/><Relationship Id="rId122" Type="http://schemas.openxmlformats.org/officeDocument/2006/relationships/hyperlink" Target="https://itunes.apple.com/us/podcast/science-solved-it/id1227816834?mt=2" TargetMode="External"/><Relationship Id="rId164" Type="http://schemas.openxmlformats.org/officeDocument/2006/relationships/hyperlink" Target="https://itunes.apple.com/us/podcast/the-startup-scientist/id1108491228?mt=2" TargetMode="External"/><Relationship Id="rId371" Type="http://schemas.openxmlformats.org/officeDocument/2006/relationships/hyperlink" Target="https://itunes.apple.com/us/podcast/sitn-listen/id1038193544" TargetMode="External"/><Relationship Id="rId774" Type="http://schemas.openxmlformats.org/officeDocument/2006/relationships/hyperlink" Target="https://itunes.apple.com/us/podcast/environmental-almanac/id1068592038" TargetMode="External"/><Relationship Id="rId981" Type="http://schemas.openxmlformats.org/officeDocument/2006/relationships/hyperlink" Target="https://itunes.apple.com/us/podcast/arizona-science/id1056813684" TargetMode="External"/><Relationship Id="rId1015" Type="http://schemas.openxmlformats.org/officeDocument/2006/relationships/hyperlink" Target="https://itunes.apple.com/us/podcast/atlanta-skeptics-in-the-pub/id366919090" TargetMode="External"/><Relationship Id="rId427" Type="http://schemas.openxmlformats.org/officeDocument/2006/relationships/hyperlink" Target="https://itunes.apple.com/us/podcast/reactions/id266670954" TargetMode="External"/><Relationship Id="rId469" Type="http://schemas.openxmlformats.org/officeDocument/2006/relationships/hyperlink" Target="https://itunes.apple.com/us/podcast/pb-with-js/id1249920221" TargetMode="External"/><Relationship Id="rId634" Type="http://schemas.openxmlformats.org/officeDocument/2006/relationships/hyperlink" Target="https://itunes.apple.com/us/podcast/mr-science-show/id159797886" TargetMode="External"/><Relationship Id="rId676" Type="http://schemas.openxmlformats.org/officeDocument/2006/relationships/hyperlink" Target="https://itunes.apple.com/us/podcast/i-wonder/id520387452" TargetMode="External"/><Relationship Id="rId841" Type="http://schemas.openxmlformats.org/officeDocument/2006/relationships/hyperlink" Target="https://twitter.com/chemistryworld?lang=en" TargetMode="External"/><Relationship Id="rId883" Type="http://schemas.openxmlformats.org/officeDocument/2006/relationships/hyperlink" Target="https://itunes.apple.com/us/podcast/crittercast/id1265498819" TargetMode="External"/><Relationship Id="rId26" Type="http://schemas.openxmlformats.org/officeDocument/2006/relationships/hyperlink" Target="https://itunes.apple.com/au/podcast/cosmic-vertigo-abc-rn/id1213591127?mt=2" TargetMode="External"/><Relationship Id="rId231" Type="http://schemas.openxmlformats.org/officeDocument/2006/relationships/hyperlink" Target="http://vegansci.com/podcast/" TargetMode="External"/><Relationship Id="rId273" Type="http://schemas.openxmlformats.org/officeDocument/2006/relationships/hyperlink" Target="https://www.tmro.tv/explore/" TargetMode="External"/><Relationship Id="rId329" Type="http://schemas.openxmlformats.org/officeDocument/2006/relationships/hyperlink" Target="https://itunes.apple.com/us/podcast/sciencexplorer-hd-english/id278194572" TargetMode="External"/><Relationship Id="rId480" Type="http://schemas.openxmlformats.org/officeDocument/2006/relationships/hyperlink" Target="http://www.physicsfundamentalized.com/index.php" TargetMode="External"/><Relationship Id="rId536" Type="http://schemas.openxmlformats.org/officeDocument/2006/relationships/hyperlink" Target="https://itunes.apple.com/us/podcast/nasa-50th-anniversary-moments-podcast/id282901825" TargetMode="External"/><Relationship Id="rId701" Type="http://schemas.openxmlformats.org/officeDocument/2006/relationships/hyperlink" Target="https://itunes.apple.com/us/podcast/hataks-ap-chemistry-podcast/id288653804" TargetMode="External"/><Relationship Id="rId939" Type="http://schemas.openxmlformats.org/officeDocument/2006/relationships/hyperlink" Target="https://itunes.apple.com/us/podcast/burn-an-energy-journal/id577427235" TargetMode="External"/><Relationship Id="rId68" Type="http://schemas.openxmlformats.org/officeDocument/2006/relationships/hyperlink" Target="https://itunes.apple.com/us/podcast/the-mad-scientist-podcast/id1114969265?mt=2" TargetMode="External"/><Relationship Id="rId133" Type="http://schemas.openxmlformats.org/officeDocument/2006/relationships/hyperlink" Target="https://itunes.apple.com/us/podcast/superwomen-in-science/id1266849681?mt=2" TargetMode="External"/><Relationship Id="rId175" Type="http://schemas.openxmlformats.org/officeDocument/2006/relationships/hyperlink" Target="https://itunes.apple.com/us/podcast/undiscovered/id1229128411?mt=2" TargetMode="External"/><Relationship Id="rId340" Type="http://schemas.openxmlformats.org/officeDocument/2006/relationships/hyperlink" Target="https://twitter.com/simhawk" TargetMode="External"/><Relationship Id="rId578" Type="http://schemas.openxmlformats.org/officeDocument/2006/relationships/hyperlink" Target="https://itunes.apple.com/us/podcast/noaa-southwest-fisheries-science-center/id250831169" TargetMode="External"/><Relationship Id="rId743" Type="http://schemas.openxmlformats.org/officeDocument/2006/relationships/hyperlink" Target="https://itunes.apple.com/us/podcast/florida-marine-science-educators-association/id537038817" TargetMode="External"/><Relationship Id="rId785" Type="http://schemas.openxmlformats.org/officeDocument/2006/relationships/hyperlink" Target="https://twitter.com/@rickcoste" TargetMode="External"/><Relationship Id="rId950" Type="http://schemas.openxmlformats.org/officeDocument/2006/relationships/hyperlink" Target="https://itunes.apple.com/us/podcast/all-creatures-podcast/id1311040782" TargetMode="External"/><Relationship Id="rId992" Type="http://schemas.openxmlformats.org/officeDocument/2006/relationships/hyperlink" Target="https://itunes.apple.com/us/podcast/ask-the-naked-scientists-podcast/id325537702" TargetMode="External"/><Relationship Id="rId1026" Type="http://schemas.openxmlformats.org/officeDocument/2006/relationships/printerSettings" Target="../printerSettings/printerSettings1.bin"/><Relationship Id="rId200" Type="http://schemas.openxmlformats.org/officeDocument/2006/relationships/hyperlink" Target="https://itunes.apple.com/us/podcast/youre-the-expert/id624677543" TargetMode="External"/><Relationship Id="rId382" Type="http://schemas.openxmlformats.org/officeDocument/2006/relationships/hyperlink" Target="https://itunes.apple.com/us/podcast/smalltalk/id203963738" TargetMode="External"/><Relationship Id="rId438" Type="http://schemas.openxmlformats.org/officeDocument/2006/relationships/hyperlink" Target="https://itunes.apple.com/us/podcast/right-ascension/id301418617" TargetMode="External"/><Relationship Id="rId603" Type="http://schemas.openxmlformats.org/officeDocument/2006/relationships/hyperlink" Target="https://itunes.apple.com/us/podcast/meet-the-ocean/id1187673958" TargetMode="External"/><Relationship Id="rId645" Type="http://schemas.openxmlformats.org/officeDocument/2006/relationships/hyperlink" Target="https://itunes.apple.com/us/podcast/lecture-archive-2017/id1191986475" TargetMode="External"/><Relationship Id="rId687" Type="http://schemas.openxmlformats.org/officeDocument/2006/relationships/hyperlink" Target="https://itunes.apple.com/us/podcast/in-the-elements/id1281413301" TargetMode="External"/><Relationship Id="rId810" Type="http://schemas.openxmlformats.org/officeDocument/2006/relationships/hyperlink" Target="https://itunes.apple.com/us/podcast/double-x-science/id604770613" TargetMode="External"/><Relationship Id="rId852" Type="http://schemas.openxmlformats.org/officeDocument/2006/relationships/hyperlink" Target="https://itunes.apple.com/us/podcast/climate-podcasts-from-the-university-of-western-australia/id425313053" TargetMode="External"/><Relationship Id="rId908" Type="http://schemas.openxmlformats.org/officeDocument/2006/relationships/hyperlink" Target="https://itunes.apple.com/us/podcast/the-poisoncast/id955048890?mt=2" TargetMode="External"/><Relationship Id="rId242" Type="http://schemas.openxmlformats.org/officeDocument/2006/relationships/hyperlink" Target="https://itunes.apple.com/us/podcast/uw-sea-grant-in-the-news/id566563681" TargetMode="External"/><Relationship Id="rId284" Type="http://schemas.openxmlformats.org/officeDocument/2006/relationships/hyperlink" Target="https://itunes.apple.com/us/podcast/two-sea-fans-mote-marine-laboratory-podcast/id1192827469" TargetMode="External"/><Relationship Id="rId491" Type="http://schemas.openxmlformats.org/officeDocument/2006/relationships/hyperlink" Target="https://itunes.apple.com/us/podcast/podcasts-leading-life-science/id961522081" TargetMode="External"/><Relationship Id="rId505" Type="http://schemas.openxmlformats.org/officeDocument/2006/relationships/hyperlink" Target="https://itunes.apple.com/us/podcast/psycomedia-network/id447193617" TargetMode="External"/><Relationship Id="rId712" Type="http://schemas.openxmlformats.org/officeDocument/2006/relationships/hyperlink" Target="https://itunes.apple.com/us/podcast/hirise-the-beautifulmars-podcast-video/id928543600" TargetMode="External"/><Relationship Id="rId894" Type="http://schemas.openxmlformats.org/officeDocument/2006/relationships/hyperlink" Target="https://itunes.apple.com/us/podcast/bats-and-seahorses/id1176579320" TargetMode="External"/><Relationship Id="rId37" Type="http://schemas.openxmlformats.org/officeDocument/2006/relationships/hyperlink" Target="https://itunes.apple.com/us/podcast/hfs-podcast/id1200863480?mt=2" TargetMode="External"/><Relationship Id="rId79" Type="http://schemas.openxmlformats.org/officeDocument/2006/relationships/hyperlink" Target="https://itunes.apple.com/us/podcast/nature-podcast/id81934659?mt=2" TargetMode="External"/><Relationship Id="rId102" Type="http://schemas.openxmlformats.org/officeDocument/2006/relationships/hyperlink" Target="https://itunes.apple.com/gb/podcast/quirks-and-quarks-complete-show-from-cbc-radio/id151485804?mt=2" TargetMode="External"/><Relationship Id="rId144" Type="http://schemas.openxmlformats.org/officeDocument/2006/relationships/hyperlink" Target="https://itunes.apple.com/gb/podcast/the-curious-cases-of-rutherford-fry/id1084340508?mt=2" TargetMode="External"/><Relationship Id="rId547" Type="http://schemas.openxmlformats.org/officeDocument/2006/relationships/hyperlink" Target="https://itunes.apple.com/us/podcast/nasacast-this-week-nasa-video/id254108626" TargetMode="External"/><Relationship Id="rId589" Type="http://schemas.openxmlformats.org/officeDocument/2006/relationships/hyperlink" Target="https://itunes.apple.com/us/podcast/making-maps-mapping-history/id551523751" TargetMode="External"/><Relationship Id="rId754" Type="http://schemas.openxmlformats.org/officeDocument/2006/relationships/hyperlink" Target="https://itunes.apple.com/us/podcast/fromnewtstonewtons-podcast/id1260282100" TargetMode="External"/><Relationship Id="rId796" Type="http://schemas.openxmlformats.org/officeDocument/2006/relationships/hyperlink" Target="https://itunes.apple.com/us/podcast/data-skeptic/id890348705" TargetMode="External"/><Relationship Id="rId961" Type="http://schemas.openxmlformats.org/officeDocument/2006/relationships/hyperlink" Target="https://itunes.apple.com/kg/podcast/ams-einstein-public-lecture-in-mathematics-lectures/id434141993?mt=2" TargetMode="External"/><Relationship Id="rId90" Type="http://schemas.openxmlformats.org/officeDocument/2006/relationships/hyperlink" Target="http://www.rsc.org/periodic-table/podcast" TargetMode="External"/><Relationship Id="rId186" Type="http://schemas.openxmlformats.org/officeDocument/2006/relationships/hyperlink" Target="https://itunes.apple.com/us/podcast/zengineering-philosophy-science-technology-art-engineering/id1063587710" TargetMode="External"/><Relationship Id="rId351" Type="http://schemas.openxmlformats.org/officeDocument/2006/relationships/hyperlink" Target="http://www.seagrant.wisc.edu/home/Default.aspx?tabid=601&amp;AudioGroupID=41" TargetMode="External"/><Relationship Id="rId393" Type="http://schemas.openxmlformats.org/officeDocument/2006/relationships/hyperlink" Target="https://itunes.apple.com/us/podcast/space-outreach/id334221804" TargetMode="External"/><Relationship Id="rId407" Type="http://schemas.openxmlformats.org/officeDocument/2006/relationships/hyperlink" Target="https://itunes.apple.com/us/podcast/stanford-scicast/id1014730113" TargetMode="External"/><Relationship Id="rId449" Type="http://schemas.openxmlformats.org/officeDocument/2006/relationships/hyperlink" Target="https://itunes.apple.com/us/podcast/arthropodcast-pest-control-podcast-for-industry-professionals/id955333019?mt=2" TargetMode="External"/><Relationship Id="rId614" Type="http://schemas.openxmlformats.org/officeDocument/2006/relationships/hyperlink" Target="https://itunes.apple.com/us/podcast/mini-symposium-on-therapeutic-biosimilars/id1242289132" TargetMode="External"/><Relationship Id="rId656" Type="http://schemas.openxmlformats.org/officeDocument/2006/relationships/hyperlink" Target="https://itunes.apple.com/us/podcast/lost-and-confounded/id1061529868" TargetMode="External"/><Relationship Id="rId821" Type="http://schemas.openxmlformats.org/officeDocument/2006/relationships/hyperlink" Target="https://itunes.apple.com/us/podcast/cardiac-nuclear-medicine-podcast/id254026144" TargetMode="External"/><Relationship Id="rId863" Type="http://schemas.openxmlformats.org/officeDocument/2006/relationships/hyperlink" Target="https://itunes.apple.com/us/podcast/committed-to-launch/id1161216930" TargetMode="External"/><Relationship Id="rId211" Type="http://schemas.openxmlformats.org/officeDocument/2006/relationships/hyperlink" Target="https://itunes.apple.com/us/podcast/whale-scout-podcast/id883873149" TargetMode="External"/><Relationship Id="rId253" Type="http://schemas.openxmlformats.org/officeDocument/2006/relationships/hyperlink" Target="https://itunes.apple.com/us/podcast/tetrapod-zoology-podcast/id599270380" TargetMode="External"/><Relationship Id="rId295" Type="http://schemas.openxmlformats.org/officeDocument/2006/relationships/hyperlink" Target="https://itunes.apple.com/us/podcast/scibyte-hd/id440149624" TargetMode="External"/><Relationship Id="rId309" Type="http://schemas.openxmlformats.org/officeDocument/2006/relationships/hyperlink" Target="https://itunes.apple.com/us/podcast/science-news-from-compass/id275111533" TargetMode="External"/><Relationship Id="rId460" Type="http://schemas.openxmlformats.org/officeDocument/2006/relationships/hyperlink" Target="https://itunes.apple.com/us/podcast/rt%C3%A9-nature-on-one/id648282252" TargetMode="External"/><Relationship Id="rId516" Type="http://schemas.openxmlformats.org/officeDocument/2006/relationships/hyperlink" Target="https://itunes.apple.com/us/podcast/oceanography-vol-1/id1161044463" TargetMode="External"/><Relationship Id="rId698" Type="http://schemas.openxmlformats.org/officeDocument/2006/relationships/hyperlink" Target="https://itunes.apple.com/us/podcast/its-a-scientific-fact/id523996258" TargetMode="External"/><Relationship Id="rId919" Type="http://schemas.openxmlformats.org/officeDocument/2006/relationships/hyperlink" Target="https://itunes.apple.com/us/podcast/bioscience-talks/id1001260411" TargetMode="External"/><Relationship Id="rId48" Type="http://schemas.openxmlformats.org/officeDocument/2006/relationships/hyperlink" Target="https://itunes.apple.com/us/podcast/brain-dump/id1185698063?mt=2" TargetMode="External"/><Relationship Id="rId113" Type="http://schemas.openxmlformats.org/officeDocument/2006/relationships/hyperlink" Target="https://itunes.apple.com/au/podcast/science-in-a-cup/id1141713383?mt=2" TargetMode="External"/><Relationship Id="rId320" Type="http://schemas.openxmlformats.org/officeDocument/2006/relationships/hyperlink" Target="https://itunes.apple.com/us/podcast/science-underground/id992161919" TargetMode="External"/><Relationship Id="rId558" Type="http://schemas.openxmlformats.org/officeDocument/2006/relationships/hyperlink" Target="https://itunes.apple.com/us/podcast/nature-biotechnology-podcast/id562626393" TargetMode="External"/><Relationship Id="rId723" Type="http://schemas.openxmlformats.org/officeDocument/2006/relationships/hyperlink" Target="https://itunes.apple.com/us/podcast/garnet-uk-plant-science-roundup/id1255437811" TargetMode="External"/><Relationship Id="rId765" Type="http://schemas.openxmlformats.org/officeDocument/2006/relationships/hyperlink" Target="https://itunes.apple.com/us/podcast/ecs-podcast/id977644527" TargetMode="External"/><Relationship Id="rId930" Type="http://schemas.openxmlformats.org/officeDocument/2006/relationships/hyperlink" Target="https://itunes.apple.com/us/podcast/braincast-on-the-frequency-of-mind-and-brain/id280048626" TargetMode="External"/><Relationship Id="rId972" Type="http://schemas.openxmlformats.org/officeDocument/2006/relationships/hyperlink" Target="https://itunes.apple.com/us/podcast/animals-to-the-max-podcast/id1318073346" TargetMode="External"/><Relationship Id="rId1006" Type="http://schemas.openxmlformats.org/officeDocument/2006/relationships/hyperlink" Target="https://itunes.apple.com/us/podcast/astronomy-162-stars-galaxies-the-universe/id118290367" TargetMode="External"/><Relationship Id="rId155" Type="http://schemas.openxmlformats.org/officeDocument/2006/relationships/hyperlink" Target="https://itunes.apple.com/us/podcast/the-pulse/id772127662?mt=2" TargetMode="External"/><Relationship Id="rId197" Type="http://schemas.openxmlformats.org/officeDocument/2006/relationships/hyperlink" Target="https://itunes.apple.com/us/podcast/91-5-krccs-looking-up/id1168327523" TargetMode="External"/><Relationship Id="rId362" Type="http://schemas.openxmlformats.org/officeDocument/2006/relationships/hyperlink" Target="https://itunes.apple.com/us/podcast/shabam/id1086182629" TargetMode="External"/><Relationship Id="rId418" Type="http://schemas.openxmlformats.org/officeDocument/2006/relationships/hyperlink" Target="https://itunes.apple.com/us/podcast/strange-attractor/id1099562790" TargetMode="External"/><Relationship Id="rId625" Type="http://schemas.openxmlformats.org/officeDocument/2006/relationships/hyperlink" Target="https://itunes.apple.com/us/podcast/modellansatz-english-episodes-only/id1069316145" TargetMode="External"/><Relationship Id="rId832" Type="http://schemas.openxmlformats.org/officeDocument/2006/relationships/hyperlink" Target="https://itunes.apple.com/us/podcast/cern-large-hadron-collider-podcast/id251294167" TargetMode="External"/><Relationship Id="rId222" Type="http://schemas.openxmlformats.org/officeDocument/2006/relationships/hyperlink" Target="https://itunes.apple.com/us/podcast/wildlife/id1184557073" TargetMode="External"/><Relationship Id="rId264" Type="http://schemas.openxmlformats.org/officeDocument/2006/relationships/hyperlink" Target="https://itunes.apple.com/us/podcast/this-week-in-sea-turtles/id153661675" TargetMode="External"/><Relationship Id="rId471" Type="http://schemas.openxmlformats.org/officeDocument/2006/relationships/hyperlink" Target="https://itunes.apple.com/us/podcast/pelecanus-radio/id1030984262" TargetMode="External"/><Relationship Id="rId667" Type="http://schemas.openxmlformats.org/officeDocument/2006/relationships/hyperlink" Target="https://itunes.apple.com/us/podcast/jean-michel-cousteau-ocean-adventures-pbs/id136945001" TargetMode="External"/><Relationship Id="rId874" Type="http://schemas.openxmlformats.org/officeDocument/2006/relationships/hyperlink" Target="https://itunes.apple.com/us/podcast/cortnaye-loves-podcast/id797263342" TargetMode="External"/><Relationship Id="rId17" Type="http://schemas.openxmlformats.org/officeDocument/2006/relationships/hyperlink" Target="https://boldsignals.com/" TargetMode="External"/><Relationship Id="rId59" Type="http://schemas.openxmlformats.org/officeDocument/2006/relationships/hyperlink" Target="https://itunes.apple.com/us/podcast/exocast/id1109360879?mt=2" TargetMode="External"/><Relationship Id="rId124" Type="http://schemas.openxmlformats.org/officeDocument/2006/relationships/hyperlink" Target="https://itunes.apple.com/us/podcast/science-vs/id1051557000?mt=2" TargetMode="External"/><Relationship Id="rId527" Type="http://schemas.openxmlformats.org/officeDocument/2006/relationships/hyperlink" Target="https://itunes.apple.com/us/podcast/orders-of-magnitude/id499936945" TargetMode="External"/><Relationship Id="rId569" Type="http://schemas.openxmlformats.org/officeDocument/2006/relationships/hyperlink" Target="https://itunes.apple.com/us/podcast/nevada-wild/id962819994" TargetMode="External"/><Relationship Id="rId734" Type="http://schemas.openxmlformats.org/officeDocument/2006/relationships/hyperlink" Target="https://itunes.apple.com/us/podcast/goss-net-1/id1072622787" TargetMode="External"/><Relationship Id="rId776" Type="http://schemas.openxmlformats.org/officeDocument/2006/relationships/hyperlink" Target="https://itunes.apple.com/us/podcast/epsilon-actual-radio-show/id1278208155" TargetMode="External"/><Relationship Id="rId941" Type="http://schemas.openxmlformats.org/officeDocument/2006/relationships/hyperlink" Target="https://itunes.apple.com/us/podcast/acs-nano-podcast/id262094436" TargetMode="External"/><Relationship Id="rId983" Type="http://schemas.openxmlformats.org/officeDocument/2006/relationships/hyperlink" Target="https://itunes.apple.com/us/podcast/arkanscience/id647668738" TargetMode="External"/><Relationship Id="rId70" Type="http://schemas.openxmlformats.org/officeDocument/2006/relationships/hyperlink" Target="https://itunes.apple.com/jp/podcast/meet-mequanics-quantum-computing/id1099431495?l=en&amp;mt=2" TargetMode="External"/><Relationship Id="rId166" Type="http://schemas.openxmlformats.org/officeDocument/2006/relationships/hyperlink" Target="https://itunes.apple.com/us/podcast/the-titanium-physicists-podcast/id483978280?mt=2" TargetMode="External"/><Relationship Id="rId331" Type="http://schemas.openxmlformats.org/officeDocument/2006/relationships/hyperlink" Target="https://twitter.com/soozaphone?lang=en" TargetMode="External"/><Relationship Id="rId373" Type="http://schemas.openxmlformats.org/officeDocument/2006/relationships/hyperlink" Target="https://itunes.apple.com/us/podcast/skepticality-the-official-podcast-of-skeptic-magazine/id73797923" TargetMode="External"/><Relationship Id="rId429" Type="http://schemas.openxmlformats.org/officeDocument/2006/relationships/hyperlink" Target="https://itunes.apple.com/us/podcast/recent-paper-decent-puzzle/id1095842472" TargetMode="External"/><Relationship Id="rId580" Type="http://schemas.openxmlformats.org/officeDocument/2006/relationships/hyperlink" Target="https://itunes.apple.com/us/podcast/noaa-ocean-explorer-podcast/id148016853" TargetMode="External"/><Relationship Id="rId636" Type="http://schemas.openxmlformats.org/officeDocument/2006/relationships/hyperlink" Target="https://itunes.apple.com/us/podcast/my-dad-the-rocket-scientist/id1229504683" TargetMode="External"/><Relationship Id="rId801" Type="http://schemas.openxmlformats.org/officeDocument/2006/relationships/hyperlink" Target="https://itunes.apple.com/us/podcast/deltacast/id1110506226" TargetMode="External"/><Relationship Id="rId1017" Type="http://schemas.openxmlformats.org/officeDocument/2006/relationships/hyperlink" Target="https://itunes.apple.com/us/podcast/audio-podcasts/id78619180" TargetMode="External"/><Relationship Id="rId1" Type="http://schemas.openxmlformats.org/officeDocument/2006/relationships/hyperlink" Target="https://twitter.com/BioLogicPodcast" TargetMode="External"/><Relationship Id="rId233" Type="http://schemas.openxmlformats.org/officeDocument/2006/relationships/hyperlink" Target="http://www.vergeofdiscovery.com/" TargetMode="External"/><Relationship Id="rId440" Type="http://schemas.openxmlformats.org/officeDocument/2006/relationships/hyperlink" Target="https://itunes.apple.com/us/podcast/rmsc-astropods/id277352129" TargetMode="External"/><Relationship Id="rId678" Type="http://schemas.openxmlformats.org/officeDocument/2006/relationships/hyperlink" Target="https://itunes.apple.com/us/podcast/ice-station-housman/id1070381998" TargetMode="External"/><Relationship Id="rId843" Type="http://schemas.openxmlformats.org/officeDocument/2006/relationships/hyperlink" Target="https://itunes.apple.com/us/podcast/chemists-corner/id733551992" TargetMode="External"/><Relationship Id="rId885" Type="http://schemas.openxmlformats.org/officeDocument/2006/relationships/hyperlink" Target="https://itunes.apple.com/us/podcast/crystal-clear-radio-podcasts/id712282125" TargetMode="External"/><Relationship Id="rId28" Type="http://schemas.openxmlformats.org/officeDocument/2006/relationships/hyperlink" Target="https://itunes.apple.com/us/podcast/exposing-pseudoastronomy/id456831543" TargetMode="External"/><Relationship Id="rId275" Type="http://schemas.openxmlformats.org/officeDocument/2006/relationships/hyperlink" Target="https://itunes.apple.com/us/podcast/tomorrow-today-the-science-magazine/id299599416" TargetMode="External"/><Relationship Id="rId300" Type="http://schemas.openxmlformats.org/officeDocument/2006/relationships/hyperlink" Target="https://itunes.apple.com/us/podcast/science-calling-podcast/id993426152" TargetMode="External"/><Relationship Id="rId482" Type="http://schemas.openxmlformats.org/officeDocument/2006/relationships/hyperlink" Target="https://itunes.apple.com/us/podcast/planetary-radio-space-exploration-astronomy-and-science/id91689834" TargetMode="External"/><Relationship Id="rId538" Type="http://schemas.openxmlformats.org/officeDocument/2006/relationships/hyperlink" Target="https://itunes.apple.com/us/podcast/nasa-blueshift/id251707729" TargetMode="External"/><Relationship Id="rId703" Type="http://schemas.openxmlformats.org/officeDocument/2006/relationships/hyperlink" Target="https://itunes.apple.com/us/podcast/hd-nasas-jet-propulsion-laboratory/id262254981" TargetMode="External"/><Relationship Id="rId745" Type="http://schemas.openxmlformats.org/officeDocument/2006/relationships/hyperlink" Target="https://itunes.apple.com/us/podcast/flyover-state-science/id1270308070" TargetMode="External"/><Relationship Id="rId910" Type="http://schemas.openxmlformats.org/officeDocument/2006/relationships/hyperlink" Target="https://itunes.apple.com/us/podcast/big-picture-science/id73329638" TargetMode="External"/><Relationship Id="rId952" Type="http://schemas.openxmlformats.org/officeDocument/2006/relationships/hyperlink" Target="https://itunes.apple.com/us/podcast/along-the-backbone/id471544519" TargetMode="External"/><Relationship Id="rId81" Type="http://schemas.openxmlformats.org/officeDocument/2006/relationships/hyperlink" Target="https://itunes.apple.com/us/podcast/neurofriends-podcast/id1265467910?mt=2" TargetMode="External"/><Relationship Id="rId135" Type="http://schemas.openxmlformats.org/officeDocument/2006/relationships/hyperlink" Target="https://itunes.apple.com/us/podcast/synapse-science-podcast/id946602199?mt=2" TargetMode="External"/><Relationship Id="rId177" Type="http://schemas.openxmlformats.org/officeDocument/2006/relationships/hyperlink" Target="https://itunes.apple.com/us/podcast/we-have-concerns/id897623231" TargetMode="External"/><Relationship Id="rId342" Type="http://schemas.openxmlformats.org/officeDocument/2006/relationships/hyperlink" Target="http://sthpod.libsyn.com/" TargetMode="External"/><Relationship Id="rId384" Type="http://schemas.openxmlformats.org/officeDocument/2006/relationships/hyperlink" Target="https://itunes.apple.com/us/podcast/solid-state-one/id301446629" TargetMode="External"/><Relationship Id="rId591" Type="http://schemas.openxmlformats.org/officeDocument/2006/relationships/hyperlink" Target="https://itunes.apple.com/us/podcast/management-white-mold-in-soybeans/id545266741?mt=2" TargetMode="External"/><Relationship Id="rId605" Type="http://schemas.openxmlformats.org/officeDocument/2006/relationships/hyperlink" Target="https://itunes.apple.com/us/podcast/mendelspod-podcast/id988565102" TargetMode="External"/><Relationship Id="rId787" Type="http://schemas.openxmlformats.org/officeDocument/2006/relationships/hyperlink" Target="https://itunes.apple.com/us/podcast/explore-the-solar-system/id799676463" TargetMode="External"/><Relationship Id="rId812" Type="http://schemas.openxmlformats.org/officeDocument/2006/relationships/hyperlink" Target="http://www.evolveducation.com.au/biology.html" TargetMode="External"/><Relationship Id="rId994" Type="http://schemas.openxmlformats.org/officeDocument/2006/relationships/hyperlink" Target="https://itunes.apple.com/us/podcast/astounding-universe/id1314654837" TargetMode="External"/><Relationship Id="rId202" Type="http://schemas.openxmlformats.org/officeDocument/2006/relationships/hyperlink" Target="https://itunes.apple.com/us/podcast/walkabout-the-galaxy/id867430953" TargetMode="External"/><Relationship Id="rId244" Type="http://schemas.openxmlformats.org/officeDocument/2006/relationships/hyperlink" Target="https://itunes.apple.com/us/podcast/urban-wildlife-podcast/id1015738084" TargetMode="External"/><Relationship Id="rId647" Type="http://schemas.openxmlformats.org/officeDocument/2006/relationships/hyperlink" Target="https://itunes.apple.com/us/podcast/leopard-fortress-hd/id887933593" TargetMode="External"/><Relationship Id="rId689" Type="http://schemas.openxmlformats.org/officeDocument/2006/relationships/hyperlink" Target="https://itunes.apple.com/us/podcast/infectionrejection/id523411608" TargetMode="External"/><Relationship Id="rId854" Type="http://schemas.openxmlformats.org/officeDocument/2006/relationships/hyperlink" Target="https://itunes.apple.com/us/podcast/clinical-liver-disease/id554995526" TargetMode="External"/><Relationship Id="rId896" Type="http://schemas.openxmlformats.org/officeDocument/2006/relationships/hyperlink" Target="https://itunes.apple.com/us/podcast/beast-bio/id499887380" TargetMode="External"/><Relationship Id="rId39" Type="http://schemas.openxmlformats.org/officeDocument/2006/relationships/hyperlink" Target="https://itunes.apple.com/us/podcast/in-our-time-science/id463701000?mt=2" TargetMode="External"/><Relationship Id="rId286" Type="http://schemas.openxmlformats.org/officeDocument/2006/relationships/hyperlink" Target="https://itunes.apple.com/us/podcast/s-word/id553028425" TargetMode="External"/><Relationship Id="rId451" Type="http://schemas.openxmlformats.org/officeDocument/2006/relationships/hyperlink" Target="https://itunes.apple.com/gb/podcast/astronomy-cast/id191636169?mt=2" TargetMode="External"/><Relationship Id="rId493" Type="http://schemas.openxmlformats.org/officeDocument/2006/relationships/hyperlink" Target="https://itunes.apple.com/us/podcast/podcasts-ingenious-ireland/id572868469" TargetMode="External"/><Relationship Id="rId507" Type="http://schemas.openxmlformats.org/officeDocument/2006/relationships/hyperlink" Target="https://itunes.apple.com/us/podcast/publications-with-blue-marble-space-institute-of-science/id535388665" TargetMode="External"/><Relationship Id="rId549" Type="http://schemas.openxmlformats.org/officeDocument/2006/relationships/hyperlink" Target="https://itunes.apple.com/us/podcast/national-geographic-weekend/id444555768" TargetMode="External"/><Relationship Id="rId714" Type="http://schemas.openxmlformats.org/officeDocument/2006/relationships/hyperlink" Target="https://itunes.apple.com/us/podcast/histories-of-environmental-change/id396406939" TargetMode="External"/><Relationship Id="rId756" Type="http://schemas.openxmlformats.org/officeDocument/2006/relationships/hyperlink" Target="https://itunes.apple.com/us/podcast/frostbytes-soundbytes-of-cool-research/id548585075" TargetMode="External"/><Relationship Id="rId921" Type="http://schemas.openxmlformats.org/officeDocument/2006/relationships/hyperlink" Target="https://itunes.apple.com/us/podcast/biota-orgs-artificial-life-podcast/id154339649" TargetMode="External"/><Relationship Id="rId50" Type="http://schemas.openxmlformats.org/officeDocument/2006/relationships/hyperlink" Target="http://brainsciencepodcast.com/" TargetMode="External"/><Relationship Id="rId104" Type="http://schemas.openxmlformats.org/officeDocument/2006/relationships/hyperlink" Target="https://itunes.apple.com/us/podcast/raw-data/id1042137974?mt=2" TargetMode="External"/><Relationship Id="rId146" Type="http://schemas.openxmlformats.org/officeDocument/2006/relationships/hyperlink" Target="https://itunes.apple.com/gb/podcast/elife/id720796412?mt=2" TargetMode="External"/><Relationship Id="rId188" Type="http://schemas.openxmlformats.org/officeDocument/2006/relationships/hyperlink" Target="https://itunes.apple.com/us/podcast/2015-european-skeptics-congress-podcast/id1016056187" TargetMode="External"/><Relationship Id="rId311" Type="http://schemas.openxmlformats.org/officeDocument/2006/relationships/hyperlink" Target="https://itunes.apple.com/us/podcast/science-on-the-iss/id914234764?mt=2" TargetMode="External"/><Relationship Id="rId353" Type="http://schemas.openxmlformats.org/officeDocument/2006/relationships/hyperlink" Target="https://itunes.apple.com/us/podcast/on-fellowships/id762937914?mt=2" TargetMode="External"/><Relationship Id="rId395" Type="http://schemas.openxmlformats.org/officeDocument/2006/relationships/hyperlink" Target="https://itunes.apple.com/us/podcast/space-talk/id545365634" TargetMode="External"/><Relationship Id="rId409" Type="http://schemas.openxmlformats.org/officeDocument/2006/relationships/hyperlink" Target="http://starhopping.org/star-hopping-podcast/episodes-21-30/" TargetMode="External"/><Relationship Id="rId560" Type="http://schemas.openxmlformats.org/officeDocument/2006/relationships/hyperlink" Target="https://itunes.apple.com/us/podcast/nature-guys/id1168107709" TargetMode="External"/><Relationship Id="rId798" Type="http://schemas.openxmlformats.org/officeDocument/2006/relationships/hyperlink" Target="https://itunes.apple.com/us/podcast/deer-university/id1234304336" TargetMode="External"/><Relationship Id="rId963" Type="http://schemas.openxmlformats.org/officeDocument/2006/relationships/hyperlink" Target="https://itunes.apple.com/us/podcast/anatomy/id503851569" TargetMode="External"/><Relationship Id="rId92" Type="http://schemas.openxmlformats.org/officeDocument/2006/relationships/hyperlink" Target="https://itunes.apple.com/ca/podcast/phdivas/id991330312?mt=2" TargetMode="External"/><Relationship Id="rId213" Type="http://schemas.openxmlformats.org/officeDocument/2006/relationships/hyperlink" Target="https://itunes.apple.com/us/podcast/whats-the-buzz/id1033003839" TargetMode="External"/><Relationship Id="rId420" Type="http://schemas.openxmlformats.org/officeDocument/2006/relationships/hyperlink" Target="https://itunes.apple.com/us/podcast/surely-youre-joking/id1039559648" TargetMode="External"/><Relationship Id="rId616" Type="http://schemas.openxmlformats.org/officeDocument/2006/relationships/hyperlink" Target="https://itunes.apple.com/us/podcast/minutephysics/id515562086" TargetMode="External"/><Relationship Id="rId658" Type="http://schemas.openxmlformats.org/officeDocument/2006/relationships/hyperlink" Target="https://itunes.apple.com/us/podcast/keep-it-civil-ucl-engineering-podcast/id971130852" TargetMode="External"/><Relationship Id="rId823" Type="http://schemas.openxmlformats.org/officeDocument/2006/relationships/hyperlink" Target="https://itunes.apple.com/us/podcast/carnegie-science-center-podcast/id914039269" TargetMode="External"/><Relationship Id="rId865" Type="http://schemas.openxmlformats.org/officeDocument/2006/relationships/hyperlink" Target="https://itunes.apple.com/us/podcast/compucast/id1131512837" TargetMode="External"/><Relationship Id="rId255" Type="http://schemas.openxmlformats.org/officeDocument/2006/relationships/hyperlink" Target="https://itunes.apple.com/us/podcast/thepostdocways-podcast/id656005106" TargetMode="External"/><Relationship Id="rId297" Type="http://schemas.openxmlformats.org/officeDocument/2006/relationships/hyperlink" Target="https://itunes.apple.com/us/podcast/science-and-the-sea-podcast/id973506101" TargetMode="External"/><Relationship Id="rId462" Type="http://schemas.openxmlformats.org/officeDocument/2006/relationships/hyperlink" Target="https://itunes.apple.com/us/podcast/ryan-institute-nui-galway/id949655061" TargetMode="External"/><Relationship Id="rId518" Type="http://schemas.openxmlformats.org/officeDocument/2006/relationships/hyperlink" Target="https://itunes.apple.com/us/podcast/off-exhibit-at-the-maryland-zoo/id1056751421" TargetMode="External"/><Relationship Id="rId725" Type="http://schemas.openxmlformats.org/officeDocument/2006/relationships/hyperlink" Target="https://itunes.apple.com/us/podcast/geek-chics-weird-science/id921816230" TargetMode="External"/><Relationship Id="rId932" Type="http://schemas.openxmlformats.org/officeDocument/2006/relationships/hyperlink" Target="https://itunes.apple.com/us/podcast/brains-matter/id257301606" TargetMode="External"/><Relationship Id="rId115" Type="http://schemas.openxmlformats.org/officeDocument/2006/relationships/hyperlink" Target="https://itunes.apple.com/gb/podcast/science-gallery-podcast/id594202110?mt=2" TargetMode="External"/><Relationship Id="rId157" Type="http://schemas.openxmlformats.org/officeDocument/2006/relationships/hyperlink" Target="https://itunes.apple.com/gb/podcast/the-scientific-odyssey/id929334927?mt=2" TargetMode="External"/><Relationship Id="rId322" Type="http://schemas.openxmlformats.org/officeDocument/2006/relationships/hyperlink" Target="https://itunes.apple.com/us/podcast/sciencegasm-radio/id698098155" TargetMode="External"/><Relationship Id="rId364" Type="http://schemas.openxmlformats.org/officeDocument/2006/relationships/hyperlink" Target="http://khsu.org/programs/shaky-ground" TargetMode="External"/><Relationship Id="rId767" Type="http://schemas.openxmlformats.org/officeDocument/2006/relationships/hyperlink" Target="https://itunes.apple.com/us/podcast/elements-science/id508775364" TargetMode="External"/><Relationship Id="rId974" Type="http://schemas.openxmlformats.org/officeDocument/2006/relationships/hyperlink" Target="https://itunes.apple.com/us/podcast/ape-reality/id152494107" TargetMode="External"/><Relationship Id="rId1008" Type="http://schemas.openxmlformats.org/officeDocument/2006/relationships/hyperlink" Target="https://itunes.apple.com/us/podcast/astronomy-news/id214354155" TargetMode="External"/><Relationship Id="rId61" Type="http://schemas.openxmlformats.org/officeDocument/2006/relationships/hyperlink" Target="https://itunes.apple.com/us/podcast/inside-the-petri-dish/id1317403844?mt=2" TargetMode="External"/><Relationship Id="rId199" Type="http://schemas.openxmlformats.org/officeDocument/2006/relationships/hyperlink" Target="https://itunes.apple.com/us/podcast/yet-another-science-show/id596231454" TargetMode="External"/><Relationship Id="rId571" Type="http://schemas.openxmlformats.org/officeDocument/2006/relationships/hyperlink" Target="https://itunes.apple.com/us/podcast/new-books-in-mathematics/id615394067" TargetMode="External"/><Relationship Id="rId627" Type="http://schemas.openxmlformats.org/officeDocument/2006/relationships/hyperlink" Target="https://itunes.apple.com/us/podcast/moirs-environmental-dialogues/id421041359" TargetMode="External"/><Relationship Id="rId669" Type="http://schemas.openxmlformats.org/officeDocument/2006/relationships/hyperlink" Target="https://itunes.apple.com/us/podcast/jobs-in-science-podcast-graspods/id1045335324" TargetMode="External"/><Relationship Id="rId834" Type="http://schemas.openxmlformats.org/officeDocument/2006/relationships/hyperlink" Target="https://itunes.apple.com/us/podcast/cheap-astronomy-podcasts/id323506039" TargetMode="External"/><Relationship Id="rId876" Type="http://schemas.openxmlformats.org/officeDocument/2006/relationships/hyperlink" Target="https://itunes.apple.com/us/podcast/cosmic-chat-podcast/id1289246056" TargetMode="External"/><Relationship Id="rId19" Type="http://schemas.openxmlformats.org/officeDocument/2006/relationships/hyperlink" Target="https://itunes.apple.com/gb/podcast/brains-on-science-podcast-for-kids/id703720228?mt=2" TargetMode="External"/><Relationship Id="rId224" Type="http://schemas.openxmlformats.org/officeDocument/2006/relationships/hyperlink" Target="https://itunes.apple.com/us/podcast/women-in-stem/id1293447855" TargetMode="External"/><Relationship Id="rId266" Type="http://schemas.openxmlformats.org/officeDocument/2006/relationships/hyperlink" Target="https://itunes.apple.com/us/podcast/this-week-in-science-the-kickass-science-podcast/id73330501" TargetMode="External"/><Relationship Id="rId431" Type="http://schemas.openxmlformats.org/officeDocument/2006/relationships/hyperlink" Target="https://itunes.apple.com/us/podcast/recycled-electrons/id467174937" TargetMode="External"/><Relationship Id="rId473" Type="http://schemas.openxmlformats.org/officeDocument/2006/relationships/hyperlink" Target="https://itunes.apple.com/us/podcast/perspectives-on-ocean-science-audio/id382088096" TargetMode="External"/><Relationship Id="rId529" Type="http://schemas.openxmlformats.org/officeDocument/2006/relationships/hyperlink" Target="https://itunes.apple.com/us/podcast/ostensiblings/id1322819333" TargetMode="External"/><Relationship Id="rId680" Type="http://schemas.openxmlformats.org/officeDocument/2006/relationships/hyperlink" Target="https://itunes.apple.com/us/podcast/iczn-podcast/id478283086" TargetMode="External"/><Relationship Id="rId736" Type="http://schemas.openxmlformats.org/officeDocument/2006/relationships/hyperlink" Target="https://itunes.apple.com/us/podcast/groks-science-radio-show-and-podcast/id73329471" TargetMode="External"/><Relationship Id="rId901" Type="http://schemas.openxmlformats.org/officeDocument/2006/relationships/hyperlink" Target="https://itunes.apple.com/us/podcast/best-of-natural-history-radio/id262251823" TargetMode="External"/><Relationship Id="rId30" Type="http://schemas.openxmlformats.org/officeDocument/2006/relationships/hyperlink" Target="https://itunes.apple.com/us/podcast/evidence-squared/id1219782553?mt=2" TargetMode="External"/><Relationship Id="rId126" Type="http://schemas.openxmlformats.org/officeDocument/2006/relationships/hyperlink" Target="https://itunes.apple.com/us/podcast/seldom-sirius/id1097134515?mt=2" TargetMode="External"/><Relationship Id="rId168" Type="http://schemas.openxmlformats.org/officeDocument/2006/relationships/hyperlink" Target="http://tracesfm.github.io/" TargetMode="External"/><Relationship Id="rId333" Type="http://schemas.openxmlformats.org/officeDocument/2006/relationships/hyperlink" Target="https://itunes.apple.com/us/podcast/scienticast/id534689703" TargetMode="External"/><Relationship Id="rId540" Type="http://schemas.openxmlformats.org/officeDocument/2006/relationships/hyperlink" Target="https://itunes.apple.com/us/podcast/nasa-sciencecasts/id485765348" TargetMode="External"/><Relationship Id="rId778" Type="http://schemas.openxmlformats.org/officeDocument/2006/relationships/hyperlink" Target="https://itunes.apple.com/us/podcast/esocast-hd/id295471183" TargetMode="External"/><Relationship Id="rId943" Type="http://schemas.openxmlformats.org/officeDocument/2006/relationships/hyperlink" Target="https://itunes.apple.com/us/podcast/adventures-in-space-and-tim/id1069152145" TargetMode="External"/><Relationship Id="rId985" Type="http://schemas.openxmlformats.org/officeDocument/2006/relationships/hyperlink" Target="https://itunes.apple.com/us/podcast/asa-biopharms-podcast/id700715344" TargetMode="External"/><Relationship Id="rId1019" Type="http://schemas.openxmlformats.org/officeDocument/2006/relationships/hyperlink" Target="https://itunes.apple.com/us/podcast/awesome-astronomy/id521780589" TargetMode="External"/><Relationship Id="rId72" Type="http://schemas.openxmlformats.org/officeDocument/2006/relationships/hyperlink" Target="https://itunes.apple.com/us/podcast/microsoft-research-podcast/id1318021537?mt=2" TargetMode="External"/><Relationship Id="rId375" Type="http://schemas.openxmlformats.org/officeDocument/2006/relationships/hyperlink" Target="https://itunes.apple.com/us/podcast/skeptics-night-in/id1010373437" TargetMode="External"/><Relationship Id="rId582" Type="http://schemas.openxmlformats.org/officeDocument/2006/relationships/hyperlink" Target="https://itunes.apple.com/us/podcast/noaa-diving-deeper/id1309739533" TargetMode="External"/><Relationship Id="rId638" Type="http://schemas.openxmlformats.org/officeDocument/2006/relationships/hyperlink" Target="https://itunes.apple.com/us/podcast/my-significant-scientist/id930329654" TargetMode="External"/><Relationship Id="rId803" Type="http://schemas.openxmlformats.org/officeDocument/2006/relationships/hyperlink" Target="https://itunes.apple.com/us/podcast/diamond-lightsource-podcast/id335010440" TargetMode="External"/><Relationship Id="rId845" Type="http://schemas.openxmlformats.org/officeDocument/2006/relationships/hyperlink" Target="https://itunes.apple.com/us/podcast/citizen-science-podcast/id1223807248" TargetMode="External"/><Relationship Id="rId3" Type="http://schemas.openxmlformats.org/officeDocument/2006/relationships/hyperlink" Target="http://gamedrlimited.com/brandingbacteria/" TargetMode="External"/><Relationship Id="rId235" Type="http://schemas.openxmlformats.org/officeDocument/2006/relationships/hyperlink" Target="https://itunes.apple.com/us/podcast/understanding-animal-research/id957786968?mt=2" TargetMode="External"/><Relationship Id="rId277" Type="http://schemas.openxmlformats.org/officeDocument/2006/relationships/hyperlink" Target="https://www.prx.org/series/33698-travelers-in-the-night?page=1" TargetMode="External"/><Relationship Id="rId400" Type="http://schemas.openxmlformats.org/officeDocument/2006/relationships/hyperlink" Target="https://itunes.apple.com/us/podcast/spacepod/id1025470195" TargetMode="External"/><Relationship Id="rId442" Type="http://schemas.openxmlformats.org/officeDocument/2006/relationships/hyperlink" Target="https://itunes.apple.com/us/podcast/rnz-our-changing-world/id208013620" TargetMode="External"/><Relationship Id="rId484" Type="http://schemas.openxmlformats.org/officeDocument/2006/relationships/hyperlink" Target="https://itunes.apple.com/us/podcast/podcast-episodes-the-geology-flannelcast/id802103884" TargetMode="External"/><Relationship Id="rId705" Type="http://schemas.openxmlformats.org/officeDocument/2006/relationships/hyperlink" Target="https://itunes.apple.com/us/podcast/herpetological-highlights/id1247615493" TargetMode="External"/><Relationship Id="rId887" Type="http://schemas.openxmlformats.org/officeDocument/2006/relationships/hyperlink" Target="https://itunes.apple.com/us/podcast/cuny-tvs-science-u/id447664310" TargetMode="External"/><Relationship Id="rId137" Type="http://schemas.openxmlformats.org/officeDocument/2006/relationships/hyperlink" Target="https://itunes.apple.com/gb/podcast/talk-nerdy/id832350989?mt=2" TargetMode="External"/><Relationship Id="rId302" Type="http://schemas.openxmlformats.org/officeDocument/2006/relationships/hyperlink" Target="https://itunes.apple.com/us/podcast/science-did-what/id1032167870" TargetMode="External"/><Relationship Id="rId344" Type="http://schemas.openxmlformats.org/officeDocument/2006/relationships/hyperlink" Target="https://player.fm/series/scirave-1533691" TargetMode="External"/><Relationship Id="rId691" Type="http://schemas.openxmlformats.org/officeDocument/2006/relationships/hyperlink" Target="https://itunes.apple.com/us/podcast/interacting-weakly/id504148886" TargetMode="External"/><Relationship Id="rId747" Type="http://schemas.openxmlformats.org/officeDocument/2006/relationships/hyperlink" Target="https://itunes.apple.com/us/podcast/for-science/id572130276" TargetMode="External"/><Relationship Id="rId789" Type="http://schemas.openxmlformats.org/officeDocument/2006/relationships/hyperlink" Target="https://itunes.apple.com/us/podcast/exploring-arizona-life-science-research-biodiversity/id207535091" TargetMode="External"/><Relationship Id="rId912" Type="http://schemas.openxmlformats.org/officeDocument/2006/relationships/hyperlink" Target="https://itunes.apple.com/us/podcast/bio2040-bottlenecks-future-of-healthcare-drug-discovery/id1334758699?mt=2" TargetMode="External"/><Relationship Id="rId954" Type="http://schemas.openxmlformats.org/officeDocument/2006/relationships/hyperlink" Target="https://itunes.apple.com/us/podcast/american-birding-podcast/id1186824033" TargetMode="External"/><Relationship Id="rId996" Type="http://schemas.openxmlformats.org/officeDocument/2006/relationships/hyperlink" Target="https://itunes.apple.com/us/podcast/astr-103-introduction-to-planetary-astronomy-summer-2017/id491922610" TargetMode="External"/><Relationship Id="rId41" Type="http://schemas.openxmlformats.org/officeDocument/2006/relationships/hyperlink" Target="http://www.newstalk.com/podcasts/Futureproof/Futureproof_with_Jonathan_McCrea/85979/DeExtinction" TargetMode="External"/><Relationship Id="rId83" Type="http://schemas.openxmlformats.org/officeDocument/2006/relationships/hyperlink" Target="https://itunes.apple.com/gb/podcast/new-heads-for-new-people/id1076736213?mt=2&amp;ign-itsct=1076736213-1076736213&amp;ign-itscg=0176&amp;ign-mpt=uo%3D4" TargetMode="External"/><Relationship Id="rId179" Type="http://schemas.openxmlformats.org/officeDocument/2006/relationships/hyperlink" Target="http://wehaveconcerns.com/episodes/" TargetMode="External"/><Relationship Id="rId386" Type="http://schemas.openxmlformats.org/officeDocument/2006/relationships/hyperlink" Target="https://itunes.apple.com/us/podcast/sounds-of-the-sea/id892189864" TargetMode="External"/><Relationship Id="rId551" Type="http://schemas.openxmlformats.org/officeDocument/2006/relationships/hyperlink" Target="https://itunes.apple.com/us/podcast/natural-north-dakota/id1327021979" TargetMode="External"/><Relationship Id="rId593" Type="http://schemas.openxmlformats.org/officeDocument/2006/relationships/hyperlink" Target="https://itunes.apple.com/us/podcast/marine-biology-vol-2/id1160996774" TargetMode="External"/><Relationship Id="rId607" Type="http://schemas.openxmlformats.org/officeDocument/2006/relationships/hyperlink" Target="https://itunes.apple.com/us/podcast/methods-in-ecology-and-evolution/id407965817" TargetMode="External"/><Relationship Id="rId649" Type="http://schemas.openxmlformats.org/officeDocument/2006/relationships/hyperlink" Target="https://itunes.apple.com/us/podcast/life-lines-podcast-american-physiological-society/id266206428" TargetMode="External"/><Relationship Id="rId814" Type="http://schemas.openxmlformats.org/officeDocument/2006/relationships/hyperlink" Target="https://itunes.apple.com/us/podcast/dr-carlsons-science-theater/id111121731" TargetMode="External"/><Relationship Id="rId856" Type="http://schemas.openxmlformats.org/officeDocument/2006/relationships/hyperlink" Target="https://itunes.apple.com/us/podcast/cmos-51st-congress-future-earth-interviews/id1229726669" TargetMode="External"/><Relationship Id="rId190" Type="http://schemas.openxmlformats.org/officeDocument/2006/relationships/hyperlink" Target="https://itunes.apple.com/us/podcast/2015-mouse-genetics-models-for-human-diseases/id989703901" TargetMode="External"/><Relationship Id="rId204" Type="http://schemas.openxmlformats.org/officeDocument/2006/relationships/hyperlink" Target="https://itunes.apple.com/us/podcast/water-wisconsin-and-the-mercury-cycle/id554510482" TargetMode="External"/><Relationship Id="rId246" Type="http://schemas.openxmlformats.org/officeDocument/2006/relationships/hyperlink" Target="https://itunes.apple.com/us/podcast/taking-maths-further-podcast/id892719914" TargetMode="External"/><Relationship Id="rId288" Type="http://schemas.openxmlformats.org/officeDocument/2006/relationships/hyperlink" Target="https://itunes.apple.com/us/podcast/sage-life-biomedical-sciences/id871123197" TargetMode="External"/><Relationship Id="rId411" Type="http://schemas.openxmlformats.org/officeDocument/2006/relationships/hyperlink" Target="https://itunes.apple.com/us/podcast/starts-with-a-bang-podcast/id1060793468" TargetMode="External"/><Relationship Id="rId453" Type="http://schemas.openxmlformats.org/officeDocument/2006/relationships/hyperlink" Target="https://itunes.apple.com/us/podcast/60-second-space/id434439476" TargetMode="External"/><Relationship Id="rId509" Type="http://schemas.openxmlformats.org/officeDocument/2006/relationships/hyperlink" Target="https://itunes.apple.com/us/podcast/pulse-planet-podcast-jim-metzner-science-nature-environment/id73800749" TargetMode="External"/><Relationship Id="rId660" Type="http://schemas.openxmlformats.org/officeDocument/2006/relationships/hyperlink" Target="https://itunes.apple.com/us/podcast/kimberley-wilsons-food-and-psych-podcast/id1242588546" TargetMode="External"/><Relationship Id="rId898" Type="http://schemas.openxmlformats.org/officeDocument/2006/relationships/hyperlink" Target="https://itunes.apple.com/us/podcast/behind-the-scenes-at-the-san-francisco-zoo/id137501669" TargetMode="External"/><Relationship Id="rId106" Type="http://schemas.openxmlformats.org/officeDocument/2006/relationships/hyperlink" Target="https://itunes.apple.com/gb/podcast/rial-talk/id1192455307?mt=2" TargetMode="External"/><Relationship Id="rId313" Type="http://schemas.openxmlformats.org/officeDocument/2006/relationships/hyperlink" Target="https://itunes.apple.com/us/podcast/science-on-the-wild-side-podcast/id268838327" TargetMode="External"/><Relationship Id="rId495" Type="http://schemas.openxmlformats.org/officeDocument/2006/relationships/hyperlink" Target="https://itunes.apple.com/us/podcast/point-of-discovery/id1036884430" TargetMode="External"/><Relationship Id="rId716" Type="http://schemas.openxmlformats.org/officeDocument/2006/relationships/hyperlink" Target="https://itunes.apple.com/us/podcast/hitchhikers-guide-to-nuclear-blog-and-podcast/id513848852" TargetMode="External"/><Relationship Id="rId758" Type="http://schemas.openxmlformats.org/officeDocument/2006/relationships/hyperlink" Target="https://itunes.apple.com/us/podcast/eage-e-lecture-series/id907442272" TargetMode="External"/><Relationship Id="rId923" Type="http://schemas.openxmlformats.org/officeDocument/2006/relationships/hyperlink" Target="https://itunes.apple.com/us/podcast/bluescicon/id475226600" TargetMode="External"/><Relationship Id="rId965" Type="http://schemas.openxmlformats.org/officeDocument/2006/relationships/hyperlink" Target="https://itunes.apple.com/us/podcast/animal-geeks/id717619961" TargetMode="External"/><Relationship Id="rId10" Type="http://schemas.openxmlformats.org/officeDocument/2006/relationships/hyperlink" Target="mailto:science@newstalk.com" TargetMode="External"/><Relationship Id="rId52" Type="http://schemas.openxmlformats.org/officeDocument/2006/relationships/hyperlink" Target="https://itunes.apple.com/us/podcast/but-why-podcast-for-curious/id1103320303" TargetMode="External"/><Relationship Id="rId94" Type="http://schemas.openxmlformats.org/officeDocument/2006/relationships/hyperlink" Target="https://itunes.apple.com/us/podcast/physicscentral-podcasts/id399065919?mt=2" TargetMode="External"/><Relationship Id="rId148" Type="http://schemas.openxmlformats.org/officeDocument/2006/relationships/hyperlink" Target="https://itunes.apple.com/gb/podcast/the-guardians-science-weekly/id136697669?mt=2" TargetMode="External"/><Relationship Id="rId355" Type="http://schemas.openxmlformats.org/officeDocument/2006/relationships/hyperlink" Target="https://itunes.apple.com/us/podcast/aquaculture-and-you/id553637419" TargetMode="External"/><Relationship Id="rId397" Type="http://schemas.openxmlformats.org/officeDocument/2006/relationships/hyperlink" Target="https://itunes.apple.com/us/podcast/space-weather-fx/id300590923" TargetMode="External"/><Relationship Id="rId520" Type="http://schemas.openxmlformats.org/officeDocument/2006/relationships/hyperlink" Target="https://itunes.apple.com/us/podcast/off-nominal/id1294131221" TargetMode="External"/><Relationship Id="rId562" Type="http://schemas.openxmlformats.org/officeDocument/2006/relationships/hyperlink" Target="https://itunes.apple.com/us/podcast/nature-of-things/id264352667" TargetMode="External"/><Relationship Id="rId618" Type="http://schemas.openxmlformats.org/officeDocument/2006/relationships/hyperlink" Target="https://itunes.apple.com/us/podcast/miss-podcast/id269064462" TargetMode="External"/><Relationship Id="rId825" Type="http://schemas.openxmlformats.org/officeDocument/2006/relationships/hyperlink" Target="https://itunes.apple.com/us/podcast/cary-ecopicks/id662932756" TargetMode="External"/><Relationship Id="rId215" Type="http://schemas.openxmlformats.org/officeDocument/2006/relationships/hyperlink" Target="https://itunes.apple.com/us/podcast/why-do-you-science/id1244498216" TargetMode="External"/><Relationship Id="rId257" Type="http://schemas.openxmlformats.org/officeDocument/2006/relationships/hyperlink" Target="https://itunes.apple.com/us/podcast/they-blinded-me-with-science/id908731079" TargetMode="External"/><Relationship Id="rId422" Type="http://schemas.openxmlformats.org/officeDocument/2006/relationships/hyperlink" Target="https://blogs.royalsociety.org/rscience/page/3/" TargetMode="External"/><Relationship Id="rId464" Type="http://schemas.openxmlformats.org/officeDocument/2006/relationships/hyperlink" Target="https://itunes.apple.com/us/podcast/quarks-recreation/id879922595" TargetMode="External"/><Relationship Id="rId867" Type="http://schemas.openxmlformats.org/officeDocument/2006/relationships/hyperlink" Target="http://www.aquariumofpacific.org/multimedia/audio/category/conservation_itu" TargetMode="External"/><Relationship Id="rId1010" Type="http://schemas.openxmlformats.org/officeDocument/2006/relationships/hyperlink" Target="https://itunes.apple.com/us/podcast/astronomy-photo-of-the-day-2018/id1274030449" TargetMode="External"/><Relationship Id="rId299" Type="http://schemas.openxmlformats.org/officeDocument/2006/relationships/hyperlink" Target="https://itunes.apple.com/us/podcast/science-careers-weekly/id442948942" TargetMode="External"/><Relationship Id="rId727" Type="http://schemas.openxmlformats.org/officeDocument/2006/relationships/hyperlink" Target="https://itunes.apple.com/us/podcast/generation-anthropocene/id526637040" TargetMode="External"/><Relationship Id="rId934" Type="http://schemas.openxmlformats.org/officeDocument/2006/relationships/hyperlink" Target="https://itunes.apple.com/us/podcast/breaking-the-ice/id1233043578" TargetMode="External"/><Relationship Id="rId63" Type="http://schemas.openxmlformats.org/officeDocument/2006/relationships/hyperlink" Target="https://itunes.apple.com/us/podcast/just-enough-doctorate-to-perform/id1163511103?mt=2" TargetMode="External"/><Relationship Id="rId159" Type="http://schemas.openxmlformats.org/officeDocument/2006/relationships/hyperlink" Target="https://itunes.apple.com/gb/podcast/the-science-show-full-program-podcast/id73330054?mt=2" TargetMode="External"/><Relationship Id="rId366" Type="http://schemas.openxmlformats.org/officeDocument/2006/relationships/hyperlink" Target="https://itunes.apple.com/us/podcast/sharkbaits-chumline/id502105224" TargetMode="External"/><Relationship Id="rId573" Type="http://schemas.openxmlformats.org/officeDocument/2006/relationships/hyperlink" Target="https://itunes.apple.com/us/podcast/new-heads-for-new-people/id1076736213" TargetMode="External"/><Relationship Id="rId780" Type="http://schemas.openxmlformats.org/officeDocument/2006/relationships/hyperlink" Target="https://itunes.apple.com/us/podcast/everyday-science/id335224398" TargetMode="External"/><Relationship Id="rId226" Type="http://schemas.openxmlformats.org/officeDocument/2006/relationships/hyperlink" Target="https://itunes.apple.com/us/podcast/women-in-science-audio/id695163920" TargetMode="External"/><Relationship Id="rId433" Type="http://schemas.openxmlformats.org/officeDocument/2006/relationships/hyperlink" Target="https://itunes.apple.com/us/podcast/reframed-origins-season-1/id964666622" TargetMode="External"/><Relationship Id="rId878" Type="http://schemas.openxmlformats.org/officeDocument/2006/relationships/hyperlink" Target="https://itunes.apple.com/us/podcast/cosmology-group-podcasts/id500911095" TargetMode="External"/><Relationship Id="rId640" Type="http://schemas.openxmlformats.org/officeDocument/2006/relationships/hyperlink" Target="https://itunes.apple.com/us/podcast/lagrange-point/id788091156" TargetMode="External"/><Relationship Id="rId738" Type="http://schemas.openxmlformats.org/officeDocument/2006/relationships/hyperlink" Target="https://itunes.apple.com/us/podcast/fermilab-today-result-of-the-week-ii/id491340554" TargetMode="External"/><Relationship Id="rId945" Type="http://schemas.openxmlformats.org/officeDocument/2006/relationships/hyperlink" Target="https://itunes.apple.com/us/podcast/aerospace-engineering-podcast/id1299428170" TargetMode="External"/><Relationship Id="rId74" Type="http://schemas.openxmlformats.org/officeDocument/2006/relationships/hyperlink" Target="https://www.thenakedscientists.com/podcasts/astronomy-podcasts" TargetMode="External"/><Relationship Id="rId377" Type="http://schemas.openxmlformats.org/officeDocument/2006/relationships/hyperlink" Target="https://itunes.apple.com/us/podcast/skeptoid/id203844864" TargetMode="External"/><Relationship Id="rId500" Type="http://schemas.openxmlformats.org/officeDocument/2006/relationships/hyperlink" Target="https://itunes.apple.com/us/podcast/preventing-chronic-disease/id428937860" TargetMode="External"/><Relationship Id="rId584" Type="http://schemas.openxmlformats.org/officeDocument/2006/relationships/hyperlink" Target="https://itunes.apple.com/us/podcast/northsound-energy-week/id848222545" TargetMode="External"/><Relationship Id="rId805" Type="http://schemas.openxmlformats.org/officeDocument/2006/relationships/hyperlink" Target="https://itunes.apple.com/us/podcast/dinosaurs-before-they-were-fuels-mp3/id288814084" TargetMode="External"/><Relationship Id="rId5" Type="http://schemas.openxmlformats.org/officeDocument/2006/relationships/hyperlink" Target="http://www.abc.net.au/radionational/programs/cosmicvertigo/" TargetMode="External"/><Relationship Id="rId237" Type="http://schemas.openxmlformats.org/officeDocument/2006/relationships/hyperlink" Target="https://itunes.apple.com/us/podcast/up-and-atom/id1150324117" TargetMode="External"/><Relationship Id="rId791" Type="http://schemas.openxmlformats.org/officeDocument/2006/relationships/hyperlink" Target="https://itunes.apple.com/us/podcast/extinctions-in-near-time-biodiversity-loss-since-pleistocene/id493167021" TargetMode="External"/><Relationship Id="rId889" Type="http://schemas.openxmlformats.org/officeDocument/2006/relationships/hyperlink" Target="https://itunes.apple.com/us/podcast/straight-from-scientist-medical-research-education/id1329800657?mt=2" TargetMode="External"/><Relationship Id="rId444" Type="http://schemas.openxmlformats.org/officeDocument/2006/relationships/hyperlink" Target="https://itunes.apple.com/us/podcast/royal-society-publishing/id337491282" TargetMode="External"/><Relationship Id="rId651" Type="http://schemas.openxmlformats.org/officeDocument/2006/relationships/hyperlink" Target="https://itunes.apple.com/us/podcast/life-the-universe-everything-else/id480386469" TargetMode="External"/><Relationship Id="rId749" Type="http://schemas.openxmlformats.org/officeDocument/2006/relationships/hyperlink" Target="https://itunes.apple.com/us/podcast/forensic-geek/id1069783500" TargetMode="External"/><Relationship Id="rId290" Type="http://schemas.openxmlformats.org/officeDocument/2006/relationships/hyperlink" Target="https://itunes.apple.com/us/podcast/sage-nutrition-dietetics/id871122437" TargetMode="External"/><Relationship Id="rId304" Type="http://schemas.openxmlformats.org/officeDocument/2006/relationships/hyperlink" Target="https://itunes.apple.com/gb/podcast/science-from-the-sporran-with-the-naked-scientists/id300693293?mt=2" TargetMode="External"/><Relationship Id="rId388" Type="http://schemas.openxmlformats.org/officeDocument/2006/relationships/hyperlink" Target="https://itunes.apple.com/us/podcast/southern-appalachian-creature-feature/id292348919" TargetMode="External"/><Relationship Id="rId511" Type="http://schemas.openxmlformats.org/officeDocument/2006/relationships/hyperlink" Target="https://itunes.apple.com/us/podcast/observing-with-webb/id1254076470" TargetMode="External"/><Relationship Id="rId609" Type="http://schemas.openxmlformats.org/officeDocument/2006/relationships/hyperlink" Target="https://itunes.apple.com/us/podcast/microbes-the-little-guys/id517117173" TargetMode="External"/><Relationship Id="rId956" Type="http://schemas.openxmlformats.org/officeDocument/2006/relationships/hyperlink" Target="https://itunes.apple.com/us/podcast/americans-for-science/id1058052130" TargetMode="External"/><Relationship Id="rId85" Type="http://schemas.openxmlformats.org/officeDocument/2006/relationships/hyperlink" Target="https://itunes.apple.com/us/podcast/ologies/id1278815517?mt=2" TargetMode="External"/><Relationship Id="rId150" Type="http://schemas.openxmlformats.org/officeDocument/2006/relationships/hyperlink" Target="https://itunes.apple.com/gb/podcast/the-infinite-monkey-cage/id343580439?mt=2" TargetMode="External"/><Relationship Id="rId595" Type="http://schemas.openxmlformats.org/officeDocument/2006/relationships/hyperlink" Target="https://itunes.apple.com/us/podcast/marylandzoo-tv/id256839894" TargetMode="External"/><Relationship Id="rId816" Type="http://schemas.openxmlformats.org/officeDocument/2006/relationships/hyperlink" Target="https://itunes.apple.com/us/podcast/dr-harold-c-connolly-jr-podcast/id1202375757" TargetMode="External"/><Relationship Id="rId1001" Type="http://schemas.openxmlformats.org/officeDocument/2006/relationships/hyperlink" Target="https://itunes.apple.com/us/podcast/astronomy-video/id417048363" TargetMode="External"/><Relationship Id="rId248" Type="http://schemas.openxmlformats.org/officeDocument/2006/relationships/hyperlink" Target="https://itunes.apple.com/us/podcast/tangent-control-group/id1202621186" TargetMode="External"/><Relationship Id="rId455" Type="http://schemas.openxmlformats.org/officeDocument/2006/relationships/hyperlink" Target="https://itunes.apple.com/us/podcast/scidev-net/id969129651" TargetMode="External"/><Relationship Id="rId662" Type="http://schemas.openxmlformats.org/officeDocument/2006/relationships/hyperlink" Target="https://itunes.apple.com/us/podcast/know-idea/id986599903" TargetMode="External"/><Relationship Id="rId12" Type="http://schemas.openxmlformats.org/officeDocument/2006/relationships/hyperlink" Target="http://arthropodcast.com/" TargetMode="External"/><Relationship Id="rId108" Type="http://schemas.openxmlformats.org/officeDocument/2006/relationships/hyperlink" Target="https://itunes.apple.com/us/podcast/sciencebrunch/id1090797543?mt=2" TargetMode="External"/><Relationship Id="rId315" Type="http://schemas.openxmlformats.org/officeDocument/2006/relationships/hyperlink" Target="https://itunes.apple.com/us/podcast/science-questions/id375862051" TargetMode="External"/><Relationship Id="rId522" Type="http://schemas.openxmlformats.org/officeDocument/2006/relationships/hyperlink" Target="https://itunes.apple.com/us/podcast/on-six-legs/id284582681" TargetMode="External"/><Relationship Id="rId967" Type="http://schemas.openxmlformats.org/officeDocument/2006/relationships/hyperlink" Target="https://itunes.apple.com/us/podcast/animal-insights/id399051712" TargetMode="External"/><Relationship Id="rId96" Type="http://schemas.openxmlformats.org/officeDocument/2006/relationships/hyperlink" Target="https://itunes.apple.com/gb/podcast/physics-world-science-podcast/id474208361?mt=2" TargetMode="External"/><Relationship Id="rId161" Type="http://schemas.openxmlformats.org/officeDocument/2006/relationships/hyperlink" Target="https://itunes.apple.com/us/podcast/the-show-about-science/id1046413761?mt=2&amp;ls=1" TargetMode="External"/><Relationship Id="rId399" Type="http://schemas.openxmlformats.org/officeDocument/2006/relationships/hyperlink" Target="http://spacegeek.org/about2.htm" TargetMode="External"/><Relationship Id="rId827" Type="http://schemas.openxmlformats.org/officeDocument/2006/relationships/hyperlink" Target="https://itunes.apple.com/us/podcast/cast-nine/id1260205076" TargetMode="External"/><Relationship Id="rId1012" Type="http://schemas.openxmlformats.org/officeDocument/2006/relationships/hyperlink" Target="https://itunes.apple.com/us/podcast/astronomy-finest/id1326679072" TargetMode="External"/><Relationship Id="rId259" Type="http://schemas.openxmlformats.org/officeDocument/2006/relationships/hyperlink" Target="https://itunes.apple.com/us/podcast/third-pod-from-the-sun/id1320900659" TargetMode="External"/><Relationship Id="rId466" Type="http://schemas.openxmlformats.org/officeDocument/2006/relationships/hyperlink" Target="https://itunes.apple.com/us/podcast/palaeo-after-dark/id618344550" TargetMode="External"/><Relationship Id="rId673" Type="http://schemas.openxmlformats.org/officeDocument/2006/relationships/hyperlink" Target="https://itunes.apple.com/us/podcast/jrc-icgeb-joint-workshop/id1185433763" TargetMode="External"/><Relationship Id="rId880" Type="http://schemas.openxmlformats.org/officeDocument/2006/relationships/hyperlink" Target="https://itunes.apple.com/us/podcast/countdown/id1077050032" TargetMode="External"/><Relationship Id="rId23" Type="http://schemas.openxmlformats.org/officeDocument/2006/relationships/hyperlink" Target="https://itunes.apple.com/podcast/carry-the-one-radio/id337870313?mt=2" TargetMode="External"/><Relationship Id="rId119" Type="http://schemas.openxmlformats.org/officeDocument/2006/relationships/hyperlink" Target="https://itunes.apple.com/us/podcast/science-ultra-ultra-marathon-trail-running-expertise/id1042673386?mt=2" TargetMode="External"/><Relationship Id="rId326" Type="http://schemas.openxmlformats.org/officeDocument/2006/relationships/hyperlink" Target="https://itunes.apple.com/us/podcast/scienceplacement/id1097582253" TargetMode="External"/><Relationship Id="rId533" Type="http://schemas.openxmlformats.org/officeDocument/2006/relationships/hyperlink" Target="https://itunes.apple.com/us/podcast/naked-science-scrapbook/id410862129" TargetMode="External"/><Relationship Id="rId978" Type="http://schemas.openxmlformats.org/officeDocument/2006/relationships/hyperlink" Target="https://itunes.apple.com/us/podcast/arcadis-advances-in-remediation/id1148700706" TargetMode="External"/><Relationship Id="rId740" Type="http://schemas.openxmlformats.org/officeDocument/2006/relationships/hyperlink" Target="https://itunes.apple.com/us/podcast/field-notes-from-the-montana-natural-history-center/id1144748992" TargetMode="External"/><Relationship Id="rId838" Type="http://schemas.openxmlformats.org/officeDocument/2006/relationships/hyperlink" Target="https://itunes.apple.com/us/podcast/chemistry-enhanced-podcasts-imperial-college-london/id210821692" TargetMode="External"/><Relationship Id="rId1023" Type="http://schemas.openxmlformats.org/officeDocument/2006/relationships/hyperlink" Target="https://itunes.apple.com/us/podcast/stereo-chemistry/id1342684917?mt=2" TargetMode="External"/><Relationship Id="rId172" Type="http://schemas.openxmlformats.org/officeDocument/2006/relationships/hyperlink" Target="https://itunes.apple.com/us/podcast/useful-research-podcast/id1202125000?mt=2" TargetMode="External"/><Relationship Id="rId477" Type="http://schemas.openxmlformats.org/officeDocument/2006/relationships/hyperlink" Target="https://itunes.apple.com/us/podcast/physics-audio/id382084221" TargetMode="External"/><Relationship Id="rId600" Type="http://schemas.openxmlformats.org/officeDocument/2006/relationships/hyperlink" Target="https://itunes.apple.com/us/podcast/mathematics-awareness-month-april-2009/id301434484" TargetMode="External"/><Relationship Id="rId684" Type="http://schemas.openxmlformats.org/officeDocument/2006/relationships/hyperlink" Target="https://itunes.apple.com/us/podcast/imagine-my-relief/id1274480433" TargetMode="External"/><Relationship Id="rId337" Type="http://schemas.openxmlformats.org/officeDocument/2006/relationships/hyperlink" Target="https://itunes.apple.com/us/podcast/scientifically-speaking/id1082174198" TargetMode="External"/><Relationship Id="rId891" Type="http://schemas.openxmlformats.org/officeDocument/2006/relationships/hyperlink" Target="https://www.facebook.com/BacterioFiles/" TargetMode="External"/><Relationship Id="rId905" Type="http://schemas.openxmlformats.org/officeDocument/2006/relationships/hyperlink" Target="https://itunes.apple.com/us/podcast/bhtv-science-faction/id582400183" TargetMode="External"/><Relationship Id="rId989" Type="http://schemas.openxmlformats.org/officeDocument/2006/relationships/hyperlink" Target="https://itunes.apple.com/us/podcast/ask-an-astronomer-cornell-university/id436026683" TargetMode="External"/><Relationship Id="rId34" Type="http://schemas.openxmlformats.org/officeDocument/2006/relationships/hyperlink" Target="https://itunes.apple.com/gb/podcast/great-moments-in-science-with-dr-karl-kruszelnicki/id1115543715?mt=2" TargetMode="External"/><Relationship Id="rId544" Type="http://schemas.openxmlformats.org/officeDocument/2006/relationships/hyperlink" Target="https://itunes.apple.com/us/podcast/nasacast-audio/id201661540" TargetMode="External"/><Relationship Id="rId751" Type="http://schemas.openxmlformats.org/officeDocument/2006/relationships/hyperlink" Target="https://itunes.apple.com/us/podcast/free-associations/id1281113532" TargetMode="External"/><Relationship Id="rId849" Type="http://schemas.openxmlformats.org/officeDocument/2006/relationships/hyperlink" Target="https://itunes.apple.com/us/podcast/climate-connections/id908806755" TargetMode="External"/><Relationship Id="rId183" Type="http://schemas.openxmlformats.org/officeDocument/2006/relationships/hyperlink" Target="https://itunes.apple.com/us/podcast/wow-in-the-world/id1233834541?mt=2" TargetMode="External"/><Relationship Id="rId390" Type="http://schemas.openxmlformats.org/officeDocument/2006/relationships/hyperlink" Target="https://itunes.apple.com/us/podcast/space-boffins-podcast-from-the-naked-scientists/id603046539" TargetMode="External"/><Relationship Id="rId404" Type="http://schemas.openxmlformats.org/officeDocument/2006/relationships/hyperlink" Target="https://itunes.apple.com/us/podcast/spexcast/id1089397071" TargetMode="External"/><Relationship Id="rId611" Type="http://schemas.openxmlformats.org/officeDocument/2006/relationships/hyperlink" Target="https://itunes.apple.com/us/podcast/microbiology-526/id394546179" TargetMode="External"/><Relationship Id="rId250" Type="http://schemas.openxmlformats.org/officeDocument/2006/relationships/hyperlink" Target="https://itunes.apple.com/us/podcast/tcd-physics-student-podcast/id1075704392" TargetMode="External"/><Relationship Id="rId488" Type="http://schemas.openxmlformats.org/officeDocument/2006/relationships/hyperlink" Target="https://itunes.apple.com/us/podcast/podcast-jacinta-talks-science/id1029005112" TargetMode="External"/><Relationship Id="rId695" Type="http://schemas.openxmlformats.org/officeDocument/2006/relationships/hyperlink" Target="https://itunes.apple.com/us/podcast/invasive-species-weblog-podcast/id260114978" TargetMode="External"/><Relationship Id="rId709" Type="http://schemas.openxmlformats.org/officeDocument/2006/relationships/hyperlink" Target="https://itunes.apple.com/us/podcast/hhmis-holiday-lectures-video-extras/id521701450" TargetMode="External"/><Relationship Id="rId916" Type="http://schemas.openxmlformats.org/officeDocument/2006/relationships/hyperlink" Target="https://itunes.apple.com/us/podcast/biology-3130-embryology-with-doc-c/id290947867" TargetMode="External"/><Relationship Id="rId45" Type="http://schemas.openxmlformats.org/officeDocument/2006/relationships/hyperlink" Target="mailto:info@astronomycast.com" TargetMode="External"/><Relationship Id="rId110" Type="http://schemas.openxmlformats.org/officeDocument/2006/relationships/hyperlink" Target="https://itunes.apple.com/gb/podcast/science-friday/id73329284?mt=2" TargetMode="External"/><Relationship Id="rId348" Type="http://schemas.openxmlformats.org/officeDocument/2006/relationships/hyperlink" Target="https://itunes.apple.com/us/podcast/aquifers-and-watersheds/id830712181?mt=2" TargetMode="External"/><Relationship Id="rId555" Type="http://schemas.openxmlformats.org/officeDocument/2006/relationships/hyperlink" Target="https://itunes.apple.com/gb/podcast/the-natural-selection/id998191608?mt=2" TargetMode="External"/><Relationship Id="rId762" Type="http://schemas.openxmlformats.org/officeDocument/2006/relationships/hyperlink" Target="https://itunes.apple.com/us/podcast/east-antrim-astronomical-society-stargazers-podcast/id202495754" TargetMode="External"/><Relationship Id="rId194" Type="http://schemas.openxmlformats.org/officeDocument/2006/relationships/hyperlink" Target="https://itunes.apple.com/us/podcast/5-minute-astronomy/id692413289" TargetMode="External"/><Relationship Id="rId208" Type="http://schemas.openxmlformats.org/officeDocument/2006/relationships/hyperlink" Target="https://itunes.apple.com/us/podcast/weekly-space-hangout-audio/id836926769" TargetMode="External"/><Relationship Id="rId415" Type="http://schemas.openxmlformats.org/officeDocument/2006/relationships/hyperlink" Target="https://itunes.apple.com/us/podcast/stemfromgirls/id1141481099" TargetMode="External"/><Relationship Id="rId622" Type="http://schemas.openxmlformats.org/officeDocument/2006/relationships/hyperlink" Target="https://itunes.apple.com/us/podcast/mn-sea-grant-sea-grant-files/id306721467" TargetMode="External"/><Relationship Id="rId261" Type="http://schemas.openxmlformats.org/officeDocument/2006/relationships/hyperlink" Target="https://www.stitcher.com/podcast/deepastronomy/this-week-in-space-telescopes" TargetMode="External"/><Relationship Id="rId499" Type="http://schemas.openxmlformats.org/officeDocument/2006/relationships/hyperlink" Target="https://itunes.apple.com/us/podcast/press-x-to-science/id1263484805" TargetMode="External"/><Relationship Id="rId927" Type="http://schemas.openxmlformats.org/officeDocument/2006/relationships/hyperlink" Target="https://itunes.apple.com/us/podcast/bow-valley-wildsmart-podcasts/id513976070" TargetMode="External"/><Relationship Id="rId56" Type="http://schemas.openxmlformats.org/officeDocument/2006/relationships/hyperlink" Target="https://itunes.apple.com/gb/podcast/brainstuff/id260335249?mt=2" TargetMode="External"/><Relationship Id="rId359" Type="http://schemas.openxmlformats.org/officeDocument/2006/relationships/hyperlink" Target="https://itunes.apple.com/us/podcast/sea-turtle-multimedia-guide/id76810798" TargetMode="External"/><Relationship Id="rId566" Type="http://schemas.openxmlformats.org/officeDocument/2006/relationships/hyperlink" Target="https://itunes.apple.com/us/podcast/naturejobs-podcast/id270216511" TargetMode="External"/><Relationship Id="rId773" Type="http://schemas.openxmlformats.org/officeDocument/2006/relationships/hyperlink" Target="https://itunes.apple.com/us/podcast/entropic-brain-computer-interfaces/id1306121518" TargetMode="External"/><Relationship Id="rId121" Type="http://schemas.openxmlformats.org/officeDocument/2006/relationships/hyperlink" Target="https://itunes.apple.com/us/podcast/science-soapbox/id1070836597?mt=2" TargetMode="External"/><Relationship Id="rId219" Type="http://schemas.openxmlformats.org/officeDocument/2006/relationships/hyperlink" Target="https://itunes.apple.com/us/podcast/wild-ideas-the-podcast-the-wilderness-center/id318523034" TargetMode="External"/><Relationship Id="rId426" Type="http://schemas.openxmlformats.org/officeDocument/2006/relationships/hyperlink" Target="https://itunes.apple.com/us/podcast/rationally-speaking/id351953012" TargetMode="External"/><Relationship Id="rId633" Type="http://schemas.openxmlformats.org/officeDocument/2006/relationships/hyperlink" Target="https://itunes.apple.com/us/podcast/mountain-nature-and-culture-podcast/id1135017065" TargetMode="External"/><Relationship Id="rId980" Type="http://schemas.openxmlformats.org/officeDocument/2006/relationships/hyperlink" Target="https://itunes.apple.com/us/podcast/are-we-there-yet/id1094372050" TargetMode="External"/><Relationship Id="rId840" Type="http://schemas.openxmlformats.org/officeDocument/2006/relationships/hyperlink" Target="https://itunes.apple.com/us/podcast/chemistry-world-podcast/id1162734003" TargetMode="External"/><Relationship Id="rId938" Type="http://schemas.openxmlformats.org/officeDocument/2006/relationships/hyperlink" Target="https://itunes.apple.com/us/podcast/bugs-of-the-month/id207535555" TargetMode="External"/><Relationship Id="rId67" Type="http://schemas.openxmlformats.org/officeDocument/2006/relationships/hyperlink" Target="https://www.mixcloud.com/Locally_Sourced_Science/" TargetMode="External"/><Relationship Id="rId272" Type="http://schemas.openxmlformats.org/officeDocument/2006/relationships/hyperlink" Target="https://itunes.apple.com/us/podcast/tiny-vampires/id1166710255" TargetMode="External"/><Relationship Id="rId577" Type="http://schemas.openxmlformats.org/officeDocument/2006/relationships/hyperlink" Target="https://itunes.apple.com/us/podcast/niehs-superfund-research-program-research-brief-podcasts/id1260996959" TargetMode="External"/><Relationship Id="rId700" Type="http://schemas.openxmlformats.org/officeDocument/2006/relationships/hyperlink" Target="https://itunes.apple.com/us/podcast/hashtag-science/id1224943636" TargetMode="External"/><Relationship Id="rId132" Type="http://schemas.openxmlformats.org/officeDocument/2006/relationships/hyperlink" Target="https://itunes.apple.com/nz/podcast/stupid-questions-for-scientists/id1217118722?mt=2" TargetMode="External"/><Relationship Id="rId784" Type="http://schemas.openxmlformats.org/officeDocument/2006/relationships/hyperlink" Target="https://itunes.apple.com/us/podcast/evolution-101/id121787620" TargetMode="External"/><Relationship Id="rId991" Type="http://schemas.openxmlformats.org/officeDocument/2006/relationships/hyperlink" Target="https://itunes.apple.com/us/podcast/ask-the-drunk-physicists/id876495603" TargetMode="External"/><Relationship Id="rId437" Type="http://schemas.openxmlformats.org/officeDocument/2006/relationships/hyperlink" Target="https://itunes.apple.com/us/podcast/reversing-climate-change/id1321759767" TargetMode="External"/><Relationship Id="rId644" Type="http://schemas.openxmlformats.org/officeDocument/2006/relationships/hyperlink" Target="https://itunes.apple.com/us/podcast/league-of-scientific-methodologies-losm/id434081513" TargetMode="External"/><Relationship Id="rId851" Type="http://schemas.openxmlformats.org/officeDocument/2006/relationships/hyperlink" Target="https://www.dagomardegroot.com/" TargetMode="External"/><Relationship Id="rId283" Type="http://schemas.openxmlformats.org/officeDocument/2006/relationships/hyperlink" Target="https://mote.org/podcasts" TargetMode="External"/><Relationship Id="rId490" Type="http://schemas.openxmlformats.org/officeDocument/2006/relationships/hyperlink" Target="https://itunes.apple.com/us/podcast/podcast-arizona-wildlife/id288091020" TargetMode="External"/><Relationship Id="rId504" Type="http://schemas.openxmlformats.org/officeDocument/2006/relationships/hyperlink" Target="https://itunes.apple.com/us/podcast/psychcrunch/id966578696" TargetMode="External"/><Relationship Id="rId711" Type="http://schemas.openxmlformats.org/officeDocument/2006/relationships/hyperlink" Target="https://itunes.apple.com/us/podcast/high-proof-podcast/id965593568" TargetMode="External"/><Relationship Id="rId949" Type="http://schemas.openxmlformats.org/officeDocument/2006/relationships/hyperlink" Target="https://itunes.apple.com/us/podcast/alberta-geological-survey-geology-podcasts/id206555947" TargetMode="External"/><Relationship Id="rId78" Type="http://schemas.openxmlformats.org/officeDocument/2006/relationships/hyperlink" Target="https://itunes.apple.com/us/podcast/naked-neuroscience-from-the-naked-scientists/id595386657?mt=2" TargetMode="External"/><Relationship Id="rId143" Type="http://schemas.openxmlformats.org/officeDocument/2006/relationships/hyperlink" Target="https://itunes.apple.com/mt/podcast/the-cosmic-shed/id946054800?mt=2" TargetMode="External"/><Relationship Id="rId350" Type="http://schemas.openxmlformats.org/officeDocument/2006/relationships/hyperlink" Target="http://www.seagrant.wisc.edu/home/Default.aspx?tabid=601&amp;AudioGroupID=26" TargetMode="External"/><Relationship Id="rId588" Type="http://schemas.openxmlformats.org/officeDocument/2006/relationships/hyperlink" Target="https://itunes.apple.com/us/podcast/making-connections-with-dr-david-jones-unc-tv/id206228221" TargetMode="External"/><Relationship Id="rId795" Type="http://schemas.openxmlformats.org/officeDocument/2006/relationships/hyperlink" Target="https://itunes.apple.com/us/podcast/darwins-bulldogs-podcast/id347001843" TargetMode="External"/><Relationship Id="rId809" Type="http://schemas.openxmlformats.org/officeDocument/2006/relationships/hyperlink" Target="https://itunes.apple.com/us/podcast/double-blind-science/id981379810" TargetMode="External"/><Relationship Id="rId9" Type="http://schemas.openxmlformats.org/officeDocument/2006/relationships/hyperlink" Target="https://www.chemistryworld.com/1080.more" TargetMode="External"/><Relationship Id="rId210" Type="http://schemas.openxmlformats.org/officeDocument/2006/relationships/hyperlink" Target="https://itunes.apple.com/us/podcast/wemartians-podcast/id1097402685" TargetMode="External"/><Relationship Id="rId448" Type="http://schemas.openxmlformats.org/officeDocument/2006/relationships/hyperlink" Target="https://itunes.apple.com/nl/podcast/a-history-of-science/id1227251669?l=en&amp;mt=2&amp;ls=1" TargetMode="External"/><Relationship Id="rId655" Type="http://schemas.openxmlformats.org/officeDocument/2006/relationships/hyperlink" Target="https://itunes.apple.com/us/podcast/lol-science/id374160980" TargetMode="External"/><Relationship Id="rId862" Type="http://schemas.openxmlformats.org/officeDocument/2006/relationships/hyperlink" Target="https://coldfusionnow.org/" TargetMode="External"/><Relationship Id="rId294" Type="http://schemas.openxmlformats.org/officeDocument/2006/relationships/hyperlink" Target="https://itunes.apple.com/us/podcast/sci21-science-webcast-series/id1040794173" TargetMode="External"/><Relationship Id="rId308" Type="http://schemas.openxmlformats.org/officeDocument/2006/relationships/hyperlink" Target="https://itunes.apple.com/us/podcast/science-nation/id954819427" TargetMode="External"/><Relationship Id="rId515" Type="http://schemas.openxmlformats.org/officeDocument/2006/relationships/hyperlink" Target="https://itunes.apple.com/us/podcast/oceanography-vol-2/id1161044880" TargetMode="External"/><Relationship Id="rId722" Type="http://schemas.openxmlformats.org/officeDocument/2006/relationships/hyperlink" Target="https://itunes.apple.com/us/podcast/rad-scientist/id1293907801?mt=2" TargetMode="External"/><Relationship Id="rId89" Type="http://schemas.openxmlformats.org/officeDocument/2006/relationships/hyperlink" Target="https://itunes.apple.com/gb/podcast/people-behind-science-podcast-stories-from-scientists/id858218890?mt=2" TargetMode="External"/><Relationship Id="rId154" Type="http://schemas.openxmlformats.org/officeDocument/2006/relationships/hyperlink" Target="https://itunes.apple.com/us/podcast/live-from-the-poundstone-institute/id1238395536?mt=2" TargetMode="External"/><Relationship Id="rId361" Type="http://schemas.openxmlformats.org/officeDocument/2006/relationships/hyperlink" Target="https://itunes.apple.com/us/podcast/seven-ages-of-science/id684816561" TargetMode="External"/><Relationship Id="rId599" Type="http://schemas.openxmlformats.org/officeDocument/2006/relationships/hyperlink" Target="https://itunes.apple.com/us/podcast/mathematical-moments-from-american-mathematical-society/id269308392" TargetMode="External"/><Relationship Id="rId1005" Type="http://schemas.openxmlformats.org/officeDocument/2006/relationships/hyperlink" Target="https://itunes.apple.com/us/podcast/astronomy-et-al/id1151094636" TargetMode="External"/><Relationship Id="rId459" Type="http://schemas.openxmlformats.org/officeDocument/2006/relationships/hyperlink" Target="https://itunes.apple.com/us/podcast/star-quest-radio/id1283616486" TargetMode="External"/><Relationship Id="rId666" Type="http://schemas.openxmlformats.org/officeDocument/2006/relationships/hyperlink" Target="https://itunes.apple.com/us/podcast/kygeocast/id175468858" TargetMode="External"/><Relationship Id="rId873" Type="http://schemas.openxmlformats.org/officeDocument/2006/relationships/hyperlink" Target="https://itunes.apple.com/us/podcast/corebrain-journal/id1102718140" TargetMode="External"/><Relationship Id="rId16" Type="http://schemas.openxmlformats.org/officeDocument/2006/relationships/hyperlink" Target="https://www.youtube.com/channel/UCO3Mka2Esro-bqVRDQnvmaQ/videos" TargetMode="External"/><Relationship Id="rId221" Type="http://schemas.openxmlformats.org/officeDocument/2006/relationships/hyperlink" Target="https://itunes.apple.com/us/podcast/wild-tater/id1266508721" TargetMode="External"/><Relationship Id="rId319" Type="http://schemas.openxmlformats.org/officeDocument/2006/relationships/hyperlink" Target="https://itunes.apple.com/us/podcast/science-story-time/id1022195837" TargetMode="External"/><Relationship Id="rId526" Type="http://schemas.openxmlformats.org/officeDocument/2006/relationships/hyperlink" Target="https://itunes.apple.com/us/podcast/one-world-science/id1290561526" TargetMode="External"/><Relationship Id="rId733" Type="http://schemas.openxmlformats.org/officeDocument/2006/relationships/hyperlink" Target="https://itunes.apple.com/us/podcast/goggles-optional/id741516137" TargetMode="External"/><Relationship Id="rId940" Type="http://schemas.openxmlformats.org/officeDocument/2006/relationships/hyperlink" Target="https://itunes.apple.com/us/podcast/acs-chemical-biology-podcast/id305465655" TargetMode="External"/><Relationship Id="rId1016" Type="http://schemas.openxmlformats.org/officeDocument/2006/relationships/hyperlink" Target="https://itunes.apple.com/us/podcast/atypical-dementias-from-diagnosis-to-emerging-therapies/id1342230726" TargetMode="External"/><Relationship Id="rId165" Type="http://schemas.openxmlformats.org/officeDocument/2006/relationships/hyperlink" Target="https://itunes.apple.com/us/podcast/the-taproot/id1258273678?mt=2" TargetMode="External"/><Relationship Id="rId372" Type="http://schemas.openxmlformats.org/officeDocument/2006/relationships/hyperlink" Target="https://itunes.apple.com/us/podcast/skaana-orcas-and-oceans-podcast/id1232220512" TargetMode="External"/><Relationship Id="rId677" Type="http://schemas.openxmlformats.org/officeDocument/2006/relationships/hyperlink" Target="https://itunes.apple.com/us/podcast/ice-coffee-the-history-of-human-activity-in-antarctica/id81645817" TargetMode="External"/><Relationship Id="rId800" Type="http://schemas.openxmlformats.org/officeDocument/2006/relationships/hyperlink" Target="https://itunes.apple.com/us/podcast/delta-dispatches/id1212485340" TargetMode="External"/><Relationship Id="rId232" Type="http://schemas.openxmlformats.org/officeDocument/2006/relationships/hyperlink" Target="https://itunes.apple.com/us/podcast/verge-of-discovery/id1037152402" TargetMode="External"/><Relationship Id="rId884" Type="http://schemas.openxmlformats.org/officeDocument/2006/relationships/hyperlink" Target="https://itunes.apple.com/us/podcast/croclog/id404790438" TargetMode="External"/><Relationship Id="rId27" Type="http://schemas.openxmlformats.org/officeDocument/2006/relationships/hyperlink" Target="https://itunes.apple.com/us/podcast/dont-panic-geocast/id958925354" TargetMode="External"/><Relationship Id="rId537" Type="http://schemas.openxmlformats.org/officeDocument/2006/relationships/hyperlink" Target="https://itunes.apple.com/us/podcast/nasa-360-vodcasts/id291374218" TargetMode="External"/><Relationship Id="rId744" Type="http://schemas.openxmlformats.org/officeDocument/2006/relationships/hyperlink" Target="https://itunes.apple.com/us/podcast/fluomicro-2017/id1334074066" TargetMode="External"/><Relationship Id="rId951" Type="http://schemas.openxmlformats.org/officeDocument/2006/relationships/hyperlink" Target="https://itunes.apple.com/us/podcast/all-squared/id631700298" TargetMode="External"/><Relationship Id="rId80" Type="http://schemas.openxmlformats.org/officeDocument/2006/relationships/hyperlink" Target="https://itunes.apple.com/gb/podcast/neurocurious/id1078031049?mt=2" TargetMode="External"/><Relationship Id="rId176" Type="http://schemas.openxmlformats.org/officeDocument/2006/relationships/hyperlink" Target="https://itunes.apple.com/us/podcast/warm-regards/id1127571287" TargetMode="External"/><Relationship Id="rId383" Type="http://schemas.openxmlformats.org/officeDocument/2006/relationships/hyperlink" Target="https://itunes.apple.com/us/podcast/smart-girls-in-stem/id1071689837" TargetMode="External"/><Relationship Id="rId590" Type="http://schemas.openxmlformats.org/officeDocument/2006/relationships/hyperlink" Target="https://itunes.apple.com/us/podcast/making-sense-of-your-genome/id1129900611" TargetMode="External"/><Relationship Id="rId604" Type="http://schemas.openxmlformats.org/officeDocument/2006/relationships/hyperlink" Target="https://itunes.apple.com/us/podcast/men-in-lead-aprons/id1049119103" TargetMode="External"/><Relationship Id="rId811" Type="http://schemas.openxmlformats.org/officeDocument/2006/relationships/hyperlink" Target="https://itunes.apple.com/us/podcast/douchys-biology-podcast/id112457795" TargetMode="External"/><Relationship Id="rId243" Type="http://schemas.openxmlformats.org/officeDocument/2006/relationships/hyperlink" Target="https://itunes.apple.com/us/podcast/usgs-earthquake-science-center-seminars/id413770595" TargetMode="External"/><Relationship Id="rId450" Type="http://schemas.openxmlformats.org/officeDocument/2006/relationships/hyperlink" Target="https://itunes.apple.com/us/podcast/a-scientist-walks-into-a-bar/id926951042?mt=2" TargetMode="External"/><Relationship Id="rId688" Type="http://schemas.openxmlformats.org/officeDocument/2006/relationships/hyperlink" Target="https://itunes.apple.com/us/podcast/in-the-garden-2013-2014-unc-tv/id266529816" TargetMode="External"/><Relationship Id="rId895" Type="http://schemas.openxmlformats.org/officeDocument/2006/relationships/hyperlink" Target="https://itunes.apple.com/us/podcast/bayer-tv-research-the-science-podcast-from-bayer/id268927721" TargetMode="External"/><Relationship Id="rId909" Type="http://schemas.openxmlformats.org/officeDocument/2006/relationships/hyperlink" Target="https://itunes.apple.com/us/podcast/big-ideas-science/id419638043" TargetMode="External"/><Relationship Id="rId38" Type="http://schemas.openxmlformats.org/officeDocument/2006/relationships/hyperlink" Target="https://itunes.apple.com/us/podcast/how-to-science-podcast/id1295938502?mt=2" TargetMode="External"/><Relationship Id="rId103" Type="http://schemas.openxmlformats.org/officeDocument/2006/relationships/hyperlink" Target="https://itunes.apple.com/podcast/radiolab/id152249110?mt=2" TargetMode="External"/><Relationship Id="rId310" Type="http://schemas.openxmlformats.org/officeDocument/2006/relationships/hyperlink" Target="https://itunes.apple.com/us/podcast/science-news-weekly-video-hi/id504163283" TargetMode="External"/><Relationship Id="rId548" Type="http://schemas.openxmlformats.org/officeDocument/2006/relationships/hyperlink" Target="https://itunes.apple.com/us/podcast/nasacast-whats-up-video-podcasts/id252873558" TargetMode="External"/><Relationship Id="rId755" Type="http://schemas.openxmlformats.org/officeDocument/2006/relationships/hyperlink" Target="https://itunes.apple.com/us/podcast/frontiers/id577389804" TargetMode="External"/><Relationship Id="rId962" Type="http://schemas.openxmlformats.org/officeDocument/2006/relationships/hyperlink" Target="https://itunes.apple.com/us/p%60odcast/analytical-chemistry-podcast/id276478220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53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4" sqref="B14"/>
    </sheetView>
  </sheetViews>
  <sheetFormatPr defaultColWidth="9.140625" defaultRowHeight="18.75" x14ac:dyDescent="0.3"/>
  <cols>
    <col min="1" max="1" width="50.140625" style="20" customWidth="1"/>
    <col min="2" max="2" width="58.140625" style="9" customWidth="1"/>
    <col min="3" max="3" width="25.140625" style="9" bestFit="1" customWidth="1"/>
    <col min="4" max="4" width="38.28515625" style="9" customWidth="1"/>
    <col min="5" max="5" width="26.28515625" style="7" customWidth="1"/>
    <col min="6" max="6" width="41.7109375" style="6" bestFit="1" customWidth="1"/>
    <col min="7" max="7" width="17.85546875" style="9" bestFit="1" customWidth="1"/>
    <col min="8" max="8" width="31.28515625" style="9" bestFit="1" customWidth="1"/>
    <col min="9" max="9" width="14.85546875" style="36" bestFit="1" customWidth="1"/>
    <col min="10" max="10" width="21" style="36" bestFit="1" customWidth="1"/>
    <col min="11" max="11" width="11.5703125" style="9" customWidth="1"/>
    <col min="12" max="12" width="20.28515625" style="9" customWidth="1"/>
    <col min="13" max="13" width="73.7109375" style="9" customWidth="1"/>
    <col min="14" max="14" width="17.28515625" style="9" customWidth="1"/>
    <col min="15" max="15" width="22.5703125" style="9" customWidth="1"/>
    <col min="16" max="16" width="10.85546875" style="8" bestFit="1" customWidth="1"/>
    <col min="17" max="17" width="9.7109375" style="8" bestFit="1" customWidth="1"/>
    <col min="18" max="18" width="12" style="8" bestFit="1" customWidth="1"/>
    <col min="19" max="19" width="13.85546875" style="8" customWidth="1"/>
    <col min="20" max="20" width="8.5703125" style="8" bestFit="1" customWidth="1"/>
    <col min="21" max="21" width="13" style="8" bestFit="1" customWidth="1"/>
    <col min="22" max="22" width="22.42578125" style="9" customWidth="1"/>
    <col min="23" max="16384" width="9.140625" style="9"/>
  </cols>
  <sheetData>
    <row r="1" spans="1:22" s="11" customFormat="1" ht="21" x14ac:dyDescent="0.35">
      <c r="A1" s="17" t="s">
        <v>3</v>
      </c>
      <c r="B1" s="12" t="s">
        <v>5</v>
      </c>
      <c r="C1" s="12" t="s">
        <v>20</v>
      </c>
      <c r="D1" s="12" t="s">
        <v>41</v>
      </c>
      <c r="E1" s="27" t="s">
        <v>1441</v>
      </c>
      <c r="F1" s="12" t="s">
        <v>74</v>
      </c>
      <c r="G1" s="12" t="s">
        <v>33</v>
      </c>
      <c r="H1" s="12" t="s">
        <v>46</v>
      </c>
      <c r="I1" s="32" t="s">
        <v>993</v>
      </c>
      <c r="J1" s="32" t="s">
        <v>994</v>
      </c>
      <c r="K1" s="12" t="s">
        <v>473</v>
      </c>
      <c r="L1" s="12" t="s">
        <v>64</v>
      </c>
      <c r="M1" s="12" t="s">
        <v>86</v>
      </c>
      <c r="N1" s="12" t="s">
        <v>102</v>
      </c>
      <c r="O1" s="12" t="s">
        <v>49</v>
      </c>
      <c r="P1" s="10" t="s">
        <v>2765</v>
      </c>
      <c r="Q1" s="10" t="s">
        <v>0</v>
      </c>
      <c r="R1" s="10" t="s">
        <v>1</v>
      </c>
      <c r="S1" s="10" t="s">
        <v>28</v>
      </c>
      <c r="T1" s="10" t="s">
        <v>42</v>
      </c>
      <c r="U1" s="10" t="s">
        <v>2</v>
      </c>
      <c r="V1" s="41" t="s">
        <v>1303</v>
      </c>
    </row>
    <row r="2" spans="1:22" s="2" customFormat="1" x14ac:dyDescent="0.3">
      <c r="A2" s="19" t="s">
        <v>1914</v>
      </c>
      <c r="B2" s="6" t="s">
        <v>8</v>
      </c>
      <c r="C2" s="6" t="s">
        <v>18</v>
      </c>
      <c r="D2" s="6" t="s">
        <v>27</v>
      </c>
      <c r="E2" s="7" t="s">
        <v>51</v>
      </c>
      <c r="F2" s="6" t="s">
        <v>3862</v>
      </c>
      <c r="G2" s="6" t="s">
        <v>34</v>
      </c>
      <c r="H2" s="6" t="s">
        <v>43</v>
      </c>
      <c r="I2" s="34">
        <v>42040</v>
      </c>
      <c r="J2" s="34">
        <v>42117</v>
      </c>
      <c r="K2" s="6">
        <v>8</v>
      </c>
      <c r="L2" s="6" t="s">
        <v>70</v>
      </c>
      <c r="M2" s="6" t="s">
        <v>87</v>
      </c>
      <c r="N2" s="6" t="s">
        <v>231</v>
      </c>
      <c r="O2" s="16">
        <v>43121</v>
      </c>
      <c r="P2" s="7" t="s">
        <v>1915</v>
      </c>
      <c r="Q2" s="7" t="s">
        <v>1916</v>
      </c>
      <c r="R2" s="7" t="s">
        <v>51</v>
      </c>
      <c r="S2" s="25" t="s">
        <v>1915</v>
      </c>
      <c r="T2" s="26" t="s">
        <v>54</v>
      </c>
      <c r="U2" s="8"/>
      <c r="V2" s="9"/>
    </row>
    <row r="3" spans="1:22" s="2" customFormat="1" x14ac:dyDescent="0.3">
      <c r="A3" s="19" t="s">
        <v>1700</v>
      </c>
      <c r="B3" s="6" t="s">
        <v>6</v>
      </c>
      <c r="C3" s="6" t="s">
        <v>18</v>
      </c>
      <c r="D3" s="6" t="s">
        <v>27</v>
      </c>
      <c r="E3" s="7" t="s">
        <v>51</v>
      </c>
      <c r="F3" s="6" t="s">
        <v>3862</v>
      </c>
      <c r="G3" s="6" t="s">
        <v>34</v>
      </c>
      <c r="H3" s="6" t="s">
        <v>43</v>
      </c>
      <c r="I3" s="34">
        <v>41437</v>
      </c>
      <c r="J3" s="34">
        <v>43114</v>
      </c>
      <c r="K3" s="6">
        <v>61</v>
      </c>
      <c r="L3" s="6" t="s">
        <v>70</v>
      </c>
      <c r="M3" s="6" t="s">
        <v>85</v>
      </c>
      <c r="N3" s="6" t="s">
        <v>230</v>
      </c>
      <c r="O3" s="16">
        <v>43120</v>
      </c>
      <c r="P3" s="7" t="s">
        <v>1702</v>
      </c>
      <c r="Q3" s="7" t="s">
        <v>1701</v>
      </c>
      <c r="R3" s="7" t="s">
        <v>51</v>
      </c>
      <c r="S3" s="25" t="s">
        <v>1703</v>
      </c>
      <c r="T3" s="26" t="s">
        <v>54</v>
      </c>
      <c r="U3" s="26" t="s">
        <v>1704</v>
      </c>
      <c r="V3" s="9" t="s">
        <v>1428</v>
      </c>
    </row>
    <row r="4" spans="1:22" s="2" customFormat="1" x14ac:dyDescent="0.3">
      <c r="A4" s="19" t="s">
        <v>835</v>
      </c>
      <c r="B4" s="6" t="s">
        <v>8</v>
      </c>
      <c r="C4" s="6" t="s">
        <v>16</v>
      </c>
      <c r="D4" s="6" t="s">
        <v>27</v>
      </c>
      <c r="E4" s="7" t="s">
        <v>51</v>
      </c>
      <c r="F4" s="6" t="s">
        <v>3862</v>
      </c>
      <c r="G4" s="6" t="s">
        <v>836</v>
      </c>
      <c r="H4" s="6" t="s">
        <v>43</v>
      </c>
      <c r="I4" s="34">
        <v>42040</v>
      </c>
      <c r="J4" s="34">
        <v>42101</v>
      </c>
      <c r="K4" s="6">
        <v>3</v>
      </c>
      <c r="L4" s="6" t="s">
        <v>67</v>
      </c>
      <c r="M4" s="6" t="s">
        <v>85</v>
      </c>
      <c r="N4" s="6" t="s">
        <v>231</v>
      </c>
      <c r="O4" s="16">
        <v>43110</v>
      </c>
      <c r="P4" s="7" t="s">
        <v>838</v>
      </c>
      <c r="Q4" s="7" t="s">
        <v>51</v>
      </c>
      <c r="R4" s="7" t="s">
        <v>51</v>
      </c>
      <c r="S4" s="25" t="s">
        <v>837</v>
      </c>
      <c r="T4" s="26" t="s">
        <v>54</v>
      </c>
      <c r="U4" s="8"/>
      <c r="V4" s="9"/>
    </row>
    <row r="5" spans="1:22" s="2" customFormat="1" x14ac:dyDescent="0.3">
      <c r="A5" s="19" t="s">
        <v>858</v>
      </c>
      <c r="B5" s="6" t="s">
        <v>6</v>
      </c>
      <c r="C5" s="6" t="s">
        <v>16</v>
      </c>
      <c r="D5" s="6" t="s">
        <v>27</v>
      </c>
      <c r="E5" s="7" t="s">
        <v>51</v>
      </c>
      <c r="F5" s="6" t="s">
        <v>3862</v>
      </c>
      <c r="G5" s="6" t="s">
        <v>34</v>
      </c>
      <c r="H5" s="6" t="s">
        <v>43</v>
      </c>
      <c r="I5" s="34">
        <v>41528</v>
      </c>
      <c r="J5" s="34">
        <v>42902</v>
      </c>
      <c r="K5" s="6">
        <v>38</v>
      </c>
      <c r="L5" s="6" t="s">
        <v>76</v>
      </c>
      <c r="M5" s="6" t="s">
        <v>85</v>
      </c>
      <c r="N5" s="6" t="s">
        <v>229</v>
      </c>
      <c r="O5" s="16">
        <v>43110</v>
      </c>
      <c r="P5" s="7" t="s">
        <v>862</v>
      </c>
      <c r="Q5" s="7" t="s">
        <v>860</v>
      </c>
      <c r="R5" s="7" t="s">
        <v>859</v>
      </c>
      <c r="S5" s="25" t="s">
        <v>861</v>
      </c>
      <c r="T5" s="26" t="s">
        <v>54</v>
      </c>
      <c r="U5" s="8"/>
      <c r="V5" s="9"/>
    </row>
    <row r="6" spans="1:22" s="2" customFormat="1" x14ac:dyDescent="0.3">
      <c r="A6" s="19" t="s">
        <v>839</v>
      </c>
      <c r="B6" s="6" t="s">
        <v>6</v>
      </c>
      <c r="C6" s="6" t="s">
        <v>843</v>
      </c>
      <c r="D6" s="6" t="s">
        <v>26</v>
      </c>
      <c r="E6" s="7" t="s">
        <v>840</v>
      </c>
      <c r="F6" s="40" t="s">
        <v>3859</v>
      </c>
      <c r="G6" s="6" t="s">
        <v>35</v>
      </c>
      <c r="H6" s="6" t="s">
        <v>44</v>
      </c>
      <c r="I6" s="34">
        <v>42233</v>
      </c>
      <c r="J6" s="34">
        <v>42256</v>
      </c>
      <c r="K6" s="6">
        <v>10</v>
      </c>
      <c r="L6" s="6" t="s">
        <v>70</v>
      </c>
      <c r="M6" s="6" t="s">
        <v>85</v>
      </c>
      <c r="N6" s="6" t="s">
        <v>231</v>
      </c>
      <c r="O6" s="16">
        <v>43110</v>
      </c>
      <c r="P6" s="7" t="s">
        <v>841</v>
      </c>
      <c r="Q6" s="7" t="s">
        <v>51</v>
      </c>
      <c r="R6" s="7" t="s">
        <v>51</v>
      </c>
      <c r="S6" s="25" t="s">
        <v>842</v>
      </c>
      <c r="T6" s="26" t="s">
        <v>54</v>
      </c>
      <c r="U6" s="8"/>
      <c r="V6" s="9"/>
    </row>
    <row r="7" spans="1:22" x14ac:dyDescent="0.3">
      <c r="A7" s="19" t="s">
        <v>844</v>
      </c>
      <c r="B7" s="6" t="s">
        <v>8</v>
      </c>
      <c r="C7" s="6" t="s">
        <v>843</v>
      </c>
      <c r="D7" s="6" t="s">
        <v>25</v>
      </c>
      <c r="E7" s="7" t="s">
        <v>845</v>
      </c>
      <c r="F7" s="6" t="s">
        <v>3862</v>
      </c>
      <c r="G7" s="6" t="s">
        <v>40</v>
      </c>
      <c r="H7" s="6" t="s">
        <v>43</v>
      </c>
      <c r="I7" s="34">
        <v>42110</v>
      </c>
      <c r="J7" s="34">
        <v>42111</v>
      </c>
      <c r="K7" s="6">
        <v>17</v>
      </c>
      <c r="L7" s="6" t="s">
        <v>70</v>
      </c>
      <c r="M7" s="6" t="s">
        <v>85</v>
      </c>
      <c r="N7" s="6" t="s">
        <v>231</v>
      </c>
      <c r="O7" s="16">
        <v>43110</v>
      </c>
      <c r="P7" s="7" t="s">
        <v>847</v>
      </c>
      <c r="Q7" s="7" t="s">
        <v>51</v>
      </c>
      <c r="R7" s="7" t="s">
        <v>51</v>
      </c>
      <c r="S7" s="25" t="s">
        <v>846</v>
      </c>
      <c r="T7" s="26" t="s">
        <v>54</v>
      </c>
      <c r="V7" s="9" t="s">
        <v>1428</v>
      </c>
    </row>
    <row r="8" spans="1:22" x14ac:dyDescent="0.3">
      <c r="A8" s="19" t="s">
        <v>848</v>
      </c>
      <c r="B8" s="6" t="s">
        <v>8</v>
      </c>
      <c r="C8" s="6" t="s">
        <v>843</v>
      </c>
      <c r="D8" s="6" t="s">
        <v>2682</v>
      </c>
      <c r="E8" s="7" t="s">
        <v>845</v>
      </c>
      <c r="F8" s="6" t="s">
        <v>3862</v>
      </c>
      <c r="G8" s="6" t="s">
        <v>40</v>
      </c>
      <c r="H8" s="6" t="s">
        <v>43</v>
      </c>
      <c r="I8" s="34">
        <v>42079</v>
      </c>
      <c r="J8" s="34">
        <v>42082</v>
      </c>
      <c r="K8" s="6">
        <v>12</v>
      </c>
      <c r="L8" s="6" t="s">
        <v>70</v>
      </c>
      <c r="M8" s="6" t="s">
        <v>85</v>
      </c>
      <c r="N8" s="6" t="s">
        <v>231</v>
      </c>
      <c r="O8" s="16">
        <v>43110</v>
      </c>
      <c r="P8" s="7" t="s">
        <v>851</v>
      </c>
      <c r="Q8" s="7" t="s">
        <v>51</v>
      </c>
      <c r="R8" s="7" t="s">
        <v>51</v>
      </c>
      <c r="S8" s="25" t="s">
        <v>849</v>
      </c>
      <c r="T8" s="26" t="s">
        <v>54</v>
      </c>
      <c r="U8" s="8" t="s">
        <v>850</v>
      </c>
      <c r="V8" s="9" t="s">
        <v>1428</v>
      </c>
    </row>
    <row r="9" spans="1:22" x14ac:dyDescent="0.3">
      <c r="A9" s="19" t="s">
        <v>852</v>
      </c>
      <c r="B9" s="6" t="s">
        <v>7</v>
      </c>
      <c r="C9" s="6" t="s">
        <v>16</v>
      </c>
      <c r="D9" s="6" t="s">
        <v>25</v>
      </c>
      <c r="E9" s="7" t="s">
        <v>853</v>
      </c>
      <c r="F9" s="6" t="s">
        <v>76</v>
      </c>
      <c r="G9" s="6" t="s">
        <v>740</v>
      </c>
      <c r="H9" s="6" t="s">
        <v>44</v>
      </c>
      <c r="I9" s="34">
        <v>42801</v>
      </c>
      <c r="J9" s="34">
        <v>43108</v>
      </c>
      <c r="K9" s="6">
        <v>413</v>
      </c>
      <c r="L9" s="6" t="s">
        <v>65</v>
      </c>
      <c r="M9" s="6" t="s">
        <v>85</v>
      </c>
      <c r="N9" s="6" t="s">
        <v>230</v>
      </c>
      <c r="O9" s="16">
        <v>43110</v>
      </c>
      <c r="P9" s="7" t="s">
        <v>855</v>
      </c>
      <c r="Q9" s="7" t="s">
        <v>856</v>
      </c>
      <c r="R9" s="7" t="s">
        <v>857</v>
      </c>
      <c r="S9" s="25" t="s">
        <v>854</v>
      </c>
      <c r="T9" s="26" t="s">
        <v>54</v>
      </c>
    </row>
    <row r="10" spans="1:22" x14ac:dyDescent="0.3">
      <c r="A10" s="19" t="s">
        <v>863</v>
      </c>
      <c r="B10" s="6" t="s">
        <v>6</v>
      </c>
      <c r="C10" s="6" t="s">
        <v>16</v>
      </c>
      <c r="D10" s="6" t="s">
        <v>24</v>
      </c>
      <c r="E10" s="7" t="s">
        <v>864</v>
      </c>
      <c r="F10" s="6" t="s">
        <v>3862</v>
      </c>
      <c r="G10" s="6" t="s">
        <v>35</v>
      </c>
      <c r="H10" s="6" t="s">
        <v>44</v>
      </c>
      <c r="I10" s="34">
        <v>40507</v>
      </c>
      <c r="J10" s="34">
        <v>43110</v>
      </c>
      <c r="K10" s="6">
        <v>646</v>
      </c>
      <c r="L10" s="6" t="s">
        <v>66</v>
      </c>
      <c r="M10" s="6" t="s">
        <v>85</v>
      </c>
      <c r="N10" s="6" t="s">
        <v>230</v>
      </c>
      <c r="O10" s="16">
        <v>43110</v>
      </c>
      <c r="P10" s="7" t="s">
        <v>867</v>
      </c>
      <c r="Q10" s="7" t="s">
        <v>51</v>
      </c>
      <c r="R10" s="7" t="s">
        <v>51</v>
      </c>
      <c r="S10" s="25" t="s">
        <v>866</v>
      </c>
      <c r="T10" s="26" t="s">
        <v>54</v>
      </c>
      <c r="U10" s="8" t="s">
        <v>865</v>
      </c>
    </row>
    <row r="11" spans="1:22" x14ac:dyDescent="0.3">
      <c r="A11" s="19" t="s">
        <v>868</v>
      </c>
      <c r="B11" s="6" t="s">
        <v>7</v>
      </c>
      <c r="C11" s="6" t="s">
        <v>16</v>
      </c>
      <c r="D11" s="6" t="s">
        <v>24</v>
      </c>
      <c r="E11" s="7" t="s">
        <v>869</v>
      </c>
      <c r="F11" s="6" t="s">
        <v>3862</v>
      </c>
      <c r="G11" s="6" t="s">
        <v>34</v>
      </c>
      <c r="H11" s="6" t="s">
        <v>44</v>
      </c>
      <c r="I11" s="34">
        <v>41508</v>
      </c>
      <c r="J11" s="34">
        <v>41977</v>
      </c>
      <c r="K11" s="6">
        <v>42</v>
      </c>
      <c r="L11" s="6" t="s">
        <v>70</v>
      </c>
      <c r="M11" s="6" t="s">
        <v>85</v>
      </c>
      <c r="N11" s="6" t="s">
        <v>231</v>
      </c>
      <c r="O11" s="16">
        <v>43110</v>
      </c>
      <c r="P11" s="7" t="s">
        <v>871</v>
      </c>
      <c r="Q11" s="7" t="s">
        <v>51</v>
      </c>
      <c r="R11" s="7" t="s">
        <v>51</v>
      </c>
      <c r="S11" s="25" t="s">
        <v>870</v>
      </c>
      <c r="T11" s="26" t="s">
        <v>54</v>
      </c>
    </row>
    <row r="12" spans="1:22" x14ac:dyDescent="0.3">
      <c r="A12" s="19" t="s">
        <v>872</v>
      </c>
      <c r="B12" s="6" t="s">
        <v>157</v>
      </c>
      <c r="C12" s="6" t="s">
        <v>16</v>
      </c>
      <c r="D12" s="6" t="s">
        <v>24</v>
      </c>
      <c r="E12" s="7" t="s">
        <v>824</v>
      </c>
      <c r="F12" s="40" t="s">
        <v>3861</v>
      </c>
      <c r="G12" s="6" t="s">
        <v>34</v>
      </c>
      <c r="H12" s="6" t="s">
        <v>44</v>
      </c>
      <c r="I12" s="34">
        <v>39730</v>
      </c>
      <c r="J12" s="34">
        <v>42058</v>
      </c>
      <c r="K12" s="6">
        <v>304</v>
      </c>
      <c r="L12" s="6" t="s">
        <v>93</v>
      </c>
      <c r="M12" s="6" t="s">
        <v>85</v>
      </c>
      <c r="N12" s="6" t="s">
        <v>231</v>
      </c>
      <c r="O12" s="16">
        <v>43110</v>
      </c>
      <c r="P12" s="7" t="s">
        <v>873</v>
      </c>
      <c r="Q12" s="7" t="s">
        <v>51</v>
      </c>
      <c r="R12" s="7" t="s">
        <v>51</v>
      </c>
      <c r="S12" s="25" t="s">
        <v>874</v>
      </c>
      <c r="T12" s="26" t="s">
        <v>54</v>
      </c>
    </row>
    <row r="13" spans="1:22" x14ac:dyDescent="0.3">
      <c r="A13" s="19" t="s">
        <v>875</v>
      </c>
      <c r="B13" s="6" t="s">
        <v>944</v>
      </c>
      <c r="C13" s="6" t="s">
        <v>16</v>
      </c>
      <c r="D13" s="6" t="s">
        <v>24</v>
      </c>
      <c r="E13" s="7" t="s">
        <v>824</v>
      </c>
      <c r="F13" s="40" t="s">
        <v>3861</v>
      </c>
      <c r="G13" s="6" t="s">
        <v>34</v>
      </c>
      <c r="H13" s="6" t="s">
        <v>44</v>
      </c>
      <c r="I13" s="34">
        <v>39317</v>
      </c>
      <c r="J13" s="34">
        <v>42049</v>
      </c>
      <c r="K13" s="6">
        <v>308</v>
      </c>
      <c r="L13" s="6" t="s">
        <v>66</v>
      </c>
      <c r="M13" s="6" t="s">
        <v>85</v>
      </c>
      <c r="N13" s="6" t="s">
        <v>231</v>
      </c>
      <c r="O13" s="16">
        <v>43110</v>
      </c>
      <c r="P13" s="7" t="s">
        <v>876</v>
      </c>
      <c r="Q13" s="7" t="s">
        <v>51</v>
      </c>
      <c r="R13" s="7" t="s">
        <v>51</v>
      </c>
      <c r="S13" s="25" t="s">
        <v>877</v>
      </c>
      <c r="T13" s="26" t="s">
        <v>54</v>
      </c>
    </row>
    <row r="14" spans="1:22" x14ac:dyDescent="0.3">
      <c r="A14" s="19" t="s">
        <v>878</v>
      </c>
      <c r="B14" s="6" t="s">
        <v>7</v>
      </c>
      <c r="C14" s="6" t="s">
        <v>16</v>
      </c>
      <c r="D14" s="6" t="s">
        <v>24</v>
      </c>
      <c r="E14" s="7" t="s">
        <v>824</v>
      </c>
      <c r="F14" s="40" t="s">
        <v>3861</v>
      </c>
      <c r="G14" s="6" t="s">
        <v>34</v>
      </c>
      <c r="H14" s="6" t="s">
        <v>44</v>
      </c>
      <c r="I14" s="34">
        <v>40659</v>
      </c>
      <c r="J14" s="34">
        <v>41983</v>
      </c>
      <c r="K14" s="6">
        <v>158</v>
      </c>
      <c r="L14" s="6" t="s">
        <v>66</v>
      </c>
      <c r="M14" s="6" t="s">
        <v>85</v>
      </c>
      <c r="N14" s="6" t="s">
        <v>231</v>
      </c>
      <c r="O14" s="16">
        <v>43110</v>
      </c>
      <c r="P14" s="7" t="s">
        <v>880</v>
      </c>
      <c r="Q14" s="7" t="s">
        <v>51</v>
      </c>
      <c r="R14" s="7" t="s">
        <v>51</v>
      </c>
      <c r="S14" s="25" t="s">
        <v>879</v>
      </c>
      <c r="T14" s="26" t="s">
        <v>54</v>
      </c>
    </row>
    <row r="15" spans="1:22" x14ac:dyDescent="0.3">
      <c r="A15" s="19" t="s">
        <v>823</v>
      </c>
      <c r="B15" s="6" t="s">
        <v>6</v>
      </c>
      <c r="C15" s="6" t="s">
        <v>16</v>
      </c>
      <c r="D15" s="6" t="s">
        <v>24</v>
      </c>
      <c r="E15" s="7" t="s">
        <v>824</v>
      </c>
      <c r="F15" s="40" t="s">
        <v>3861</v>
      </c>
      <c r="G15" s="6" t="s">
        <v>34</v>
      </c>
      <c r="H15" s="6" t="s">
        <v>44</v>
      </c>
      <c r="I15" s="34">
        <v>38965</v>
      </c>
      <c r="J15" s="34">
        <v>43110</v>
      </c>
      <c r="K15" s="6">
        <v>2433</v>
      </c>
      <c r="L15" s="6" t="s">
        <v>65</v>
      </c>
      <c r="M15" s="6" t="s">
        <v>85</v>
      </c>
      <c r="N15" s="6" t="s">
        <v>230</v>
      </c>
      <c r="O15" s="16">
        <v>43111</v>
      </c>
      <c r="P15" s="7" t="s">
        <v>826</v>
      </c>
      <c r="Q15" s="7" t="s">
        <v>51</v>
      </c>
      <c r="R15" s="7" t="s">
        <v>51</v>
      </c>
      <c r="S15" s="25" t="s">
        <v>825</v>
      </c>
      <c r="T15" s="26" t="s">
        <v>54</v>
      </c>
    </row>
    <row r="16" spans="1:22" x14ac:dyDescent="0.3">
      <c r="A16" s="19" t="s">
        <v>883</v>
      </c>
      <c r="B16" s="6" t="s">
        <v>7</v>
      </c>
      <c r="C16" s="6" t="s">
        <v>16</v>
      </c>
      <c r="D16" s="6" t="s">
        <v>26</v>
      </c>
      <c r="E16" s="40" t="s">
        <v>882</v>
      </c>
      <c r="F16" s="40" t="s">
        <v>3859</v>
      </c>
      <c r="G16" s="6" t="s">
        <v>34</v>
      </c>
      <c r="H16" s="6" t="s">
        <v>44</v>
      </c>
      <c r="I16" s="34">
        <v>42975</v>
      </c>
      <c r="J16" s="34">
        <v>43108</v>
      </c>
      <c r="K16" s="6">
        <v>73</v>
      </c>
      <c r="L16" s="6" t="s">
        <v>66</v>
      </c>
      <c r="M16" s="6" t="s">
        <v>87</v>
      </c>
      <c r="N16" s="6" t="s">
        <v>230</v>
      </c>
      <c r="O16" s="16">
        <v>43110</v>
      </c>
      <c r="P16" s="7" t="s">
        <v>885</v>
      </c>
      <c r="Q16" s="7" t="s">
        <v>51</v>
      </c>
      <c r="R16" s="7" t="s">
        <v>51</v>
      </c>
      <c r="S16" s="25" t="s">
        <v>884</v>
      </c>
      <c r="T16" s="26" t="s">
        <v>54</v>
      </c>
    </row>
    <row r="17" spans="1:22" x14ac:dyDescent="0.3">
      <c r="A17" s="18" t="s">
        <v>50</v>
      </c>
      <c r="B17" s="3" t="s">
        <v>6</v>
      </c>
      <c r="C17" s="3" t="s">
        <v>16</v>
      </c>
      <c r="D17" s="3" t="s">
        <v>27</v>
      </c>
      <c r="E17" s="4" t="s">
        <v>51</v>
      </c>
      <c r="F17" s="6" t="s">
        <v>3862</v>
      </c>
      <c r="G17" s="3" t="s">
        <v>52</v>
      </c>
      <c r="H17" s="3" t="s">
        <v>43</v>
      </c>
      <c r="I17" s="33">
        <v>42839</v>
      </c>
      <c r="J17" s="33">
        <v>42998</v>
      </c>
      <c r="K17" s="3">
        <v>5</v>
      </c>
      <c r="L17" s="3" t="s">
        <v>70</v>
      </c>
      <c r="M17" s="3" t="s">
        <v>85</v>
      </c>
      <c r="N17" s="3" t="s">
        <v>230</v>
      </c>
      <c r="O17" s="15">
        <v>43105</v>
      </c>
      <c r="P17" s="29" t="s">
        <v>53</v>
      </c>
      <c r="Q17" s="5" t="s">
        <v>51</v>
      </c>
      <c r="R17" s="5" t="s">
        <v>51</v>
      </c>
      <c r="S17" s="37" t="s">
        <v>232</v>
      </c>
      <c r="T17" s="5" t="s">
        <v>54</v>
      </c>
      <c r="U17" s="14"/>
      <c r="V17" s="2"/>
    </row>
    <row r="18" spans="1:22" x14ac:dyDescent="0.3">
      <c r="A18" s="18" t="s">
        <v>57</v>
      </c>
      <c r="B18" s="3" t="s">
        <v>6</v>
      </c>
      <c r="C18" s="3" t="s">
        <v>16</v>
      </c>
      <c r="D18" s="3" t="s">
        <v>26</v>
      </c>
      <c r="E18" s="4" t="s">
        <v>58</v>
      </c>
      <c r="F18" s="6" t="s">
        <v>3862</v>
      </c>
      <c r="G18" s="3" t="s">
        <v>37</v>
      </c>
      <c r="H18" s="3" t="s">
        <v>44</v>
      </c>
      <c r="I18" s="33">
        <v>41901</v>
      </c>
      <c r="J18" s="33">
        <v>42513</v>
      </c>
      <c r="K18" s="3">
        <v>12</v>
      </c>
      <c r="L18" s="3" t="s">
        <v>70</v>
      </c>
      <c r="M18" s="3" t="s">
        <v>85</v>
      </c>
      <c r="N18" s="3" t="s">
        <v>231</v>
      </c>
      <c r="O18" s="15">
        <v>43105</v>
      </c>
      <c r="P18" s="29" t="s">
        <v>59</v>
      </c>
      <c r="Q18" s="5" t="s">
        <v>51</v>
      </c>
      <c r="R18" s="5" t="s">
        <v>236</v>
      </c>
      <c r="S18" s="37" t="s">
        <v>235</v>
      </c>
      <c r="T18" s="5" t="s">
        <v>54</v>
      </c>
      <c r="U18" s="14"/>
      <c r="V18" s="2"/>
    </row>
    <row r="19" spans="1:22" x14ac:dyDescent="0.3">
      <c r="A19" s="19" t="s">
        <v>3561</v>
      </c>
      <c r="B19" s="6" t="s">
        <v>8</v>
      </c>
      <c r="C19" s="6" t="s">
        <v>18</v>
      </c>
      <c r="D19" s="6" t="s">
        <v>2272</v>
      </c>
      <c r="E19" s="7" t="s">
        <v>3562</v>
      </c>
      <c r="F19" s="6" t="s">
        <v>3862</v>
      </c>
      <c r="G19" s="6" t="s">
        <v>34</v>
      </c>
      <c r="H19" s="6" t="s">
        <v>43</v>
      </c>
      <c r="I19" s="34">
        <v>38953</v>
      </c>
      <c r="J19" s="34">
        <v>42430</v>
      </c>
      <c r="K19" s="6">
        <v>113</v>
      </c>
      <c r="L19" s="6" t="s">
        <v>67</v>
      </c>
      <c r="M19" s="6" t="s">
        <v>85</v>
      </c>
      <c r="N19" s="6" t="s">
        <v>231</v>
      </c>
      <c r="O19" s="16">
        <v>43134</v>
      </c>
      <c r="P19" s="7" t="s">
        <v>3563</v>
      </c>
      <c r="Q19" s="7" t="s">
        <v>51</v>
      </c>
      <c r="R19" s="7" t="s">
        <v>51</v>
      </c>
      <c r="S19" s="25" t="s">
        <v>3564</v>
      </c>
      <c r="T19" s="26" t="s">
        <v>54</v>
      </c>
    </row>
    <row r="20" spans="1:22" x14ac:dyDescent="0.3">
      <c r="A20" s="19" t="s">
        <v>3565</v>
      </c>
      <c r="B20" s="6" t="s">
        <v>4</v>
      </c>
      <c r="C20" s="6" t="s">
        <v>18</v>
      </c>
      <c r="D20" s="6" t="s">
        <v>2272</v>
      </c>
      <c r="E20" s="7" t="s">
        <v>3566</v>
      </c>
      <c r="F20" s="6" t="s">
        <v>3862</v>
      </c>
      <c r="G20" s="6" t="s">
        <v>34</v>
      </c>
      <c r="H20" s="6" t="s">
        <v>43</v>
      </c>
      <c r="I20" s="34">
        <v>39307</v>
      </c>
      <c r="J20" s="34">
        <v>42727</v>
      </c>
      <c r="K20" s="6">
        <v>102</v>
      </c>
      <c r="L20" s="6" t="s">
        <v>70</v>
      </c>
      <c r="M20" s="6" t="s">
        <v>85</v>
      </c>
      <c r="N20" s="6" t="s">
        <v>231</v>
      </c>
      <c r="O20" s="16">
        <v>43134</v>
      </c>
      <c r="P20" s="7" t="s">
        <v>3567</v>
      </c>
      <c r="Q20" s="7" t="s">
        <v>51</v>
      </c>
      <c r="R20" s="7" t="s">
        <v>51</v>
      </c>
      <c r="S20" s="25" t="s">
        <v>3568</v>
      </c>
      <c r="T20" s="26" t="s">
        <v>54</v>
      </c>
    </row>
    <row r="21" spans="1:22" x14ac:dyDescent="0.3">
      <c r="A21" s="19" t="s">
        <v>3569</v>
      </c>
      <c r="B21" s="6" t="s">
        <v>8</v>
      </c>
      <c r="C21" s="6" t="s">
        <v>18</v>
      </c>
      <c r="D21" s="6" t="s">
        <v>2272</v>
      </c>
      <c r="E21" s="7" t="s">
        <v>3570</v>
      </c>
      <c r="F21" s="6" t="s">
        <v>3862</v>
      </c>
      <c r="G21" s="6" t="s">
        <v>34</v>
      </c>
      <c r="H21" s="6" t="s">
        <v>43</v>
      </c>
      <c r="I21" s="34">
        <v>41145</v>
      </c>
      <c r="J21" s="34">
        <v>42629</v>
      </c>
      <c r="K21" s="6">
        <v>50</v>
      </c>
      <c r="L21" s="6" t="s">
        <v>67</v>
      </c>
      <c r="M21" s="6" t="s">
        <v>85</v>
      </c>
      <c r="N21" s="6" t="s">
        <v>231</v>
      </c>
      <c r="O21" s="16">
        <v>43134</v>
      </c>
      <c r="P21" s="7" t="s">
        <v>3571</v>
      </c>
      <c r="Q21" s="7"/>
      <c r="R21" s="7"/>
      <c r="S21" s="7"/>
      <c r="T21" s="26" t="s">
        <v>54</v>
      </c>
    </row>
    <row r="22" spans="1:22" x14ac:dyDescent="0.3">
      <c r="A22" s="19" t="s">
        <v>3572</v>
      </c>
      <c r="B22" s="6" t="s">
        <v>8</v>
      </c>
      <c r="C22" s="6" t="s">
        <v>18</v>
      </c>
      <c r="D22" s="6" t="s">
        <v>25</v>
      </c>
      <c r="E22" s="7" t="s">
        <v>3573</v>
      </c>
      <c r="F22" s="6" t="s">
        <v>3862</v>
      </c>
      <c r="G22" s="6" t="s">
        <v>836</v>
      </c>
      <c r="H22" s="6" t="s">
        <v>43</v>
      </c>
      <c r="I22" s="34">
        <v>42895</v>
      </c>
      <c r="J22" s="34">
        <v>43103</v>
      </c>
      <c r="K22" s="6">
        <v>4</v>
      </c>
      <c r="L22" s="6" t="s">
        <v>70</v>
      </c>
      <c r="M22" s="6" t="s">
        <v>85</v>
      </c>
      <c r="N22" s="6" t="s">
        <v>230</v>
      </c>
      <c r="O22" s="16">
        <v>43134</v>
      </c>
      <c r="P22" s="7" t="s">
        <v>3574</v>
      </c>
      <c r="Q22" s="7" t="s">
        <v>3575</v>
      </c>
      <c r="R22" s="7" t="s">
        <v>3578</v>
      </c>
      <c r="S22" s="25" t="s">
        <v>3576</v>
      </c>
      <c r="T22" s="26" t="s">
        <v>54</v>
      </c>
      <c r="U22" s="8" t="s">
        <v>3577</v>
      </c>
    </row>
    <row r="23" spans="1:22" x14ac:dyDescent="0.3">
      <c r="A23" s="19" t="s">
        <v>182</v>
      </c>
      <c r="B23" s="6" t="s">
        <v>7</v>
      </c>
      <c r="C23" s="6" t="s">
        <v>16</v>
      </c>
      <c r="D23" s="6" t="s">
        <v>25</v>
      </c>
      <c r="E23" s="7" t="s">
        <v>180</v>
      </c>
      <c r="F23" s="6" t="s">
        <v>3862</v>
      </c>
      <c r="G23" s="6" t="s">
        <v>35</v>
      </c>
      <c r="H23" s="6" t="s">
        <v>43</v>
      </c>
      <c r="I23" s="34">
        <v>42520</v>
      </c>
      <c r="J23" s="34">
        <v>43066</v>
      </c>
      <c r="K23" s="6">
        <v>19</v>
      </c>
      <c r="L23" s="6" t="s">
        <v>67</v>
      </c>
      <c r="M23" s="6" t="s">
        <v>84</v>
      </c>
      <c r="N23" s="6" t="s">
        <v>230</v>
      </c>
      <c r="O23" s="16">
        <v>43107</v>
      </c>
      <c r="P23" s="7" t="s">
        <v>181</v>
      </c>
      <c r="Q23" s="23" t="s">
        <v>184</v>
      </c>
      <c r="R23" s="23" t="s">
        <v>185</v>
      </c>
      <c r="S23" s="25" t="s">
        <v>183</v>
      </c>
      <c r="T23" s="26" t="s">
        <v>54</v>
      </c>
    </row>
    <row r="24" spans="1:22" x14ac:dyDescent="0.3">
      <c r="A24" s="19" t="s">
        <v>3579</v>
      </c>
      <c r="B24" s="6" t="s">
        <v>6</v>
      </c>
      <c r="C24" s="6" t="s">
        <v>16</v>
      </c>
      <c r="D24" s="6" t="s">
        <v>27</v>
      </c>
      <c r="E24" s="7" t="s">
        <v>51</v>
      </c>
      <c r="F24" s="6" t="s">
        <v>76</v>
      </c>
      <c r="G24" s="6" t="s">
        <v>34</v>
      </c>
      <c r="H24" s="6" t="s">
        <v>44</v>
      </c>
      <c r="I24" s="34">
        <v>43120</v>
      </c>
      <c r="J24" s="34">
        <v>43127</v>
      </c>
      <c r="K24" s="6">
        <v>2</v>
      </c>
      <c r="L24" s="6" t="s">
        <v>76</v>
      </c>
      <c r="M24" s="6" t="s">
        <v>85</v>
      </c>
      <c r="N24" s="6" t="s">
        <v>230</v>
      </c>
      <c r="O24" s="16">
        <v>43134</v>
      </c>
      <c r="P24" s="7" t="s">
        <v>3580</v>
      </c>
      <c r="Q24" s="7" t="s">
        <v>3581</v>
      </c>
      <c r="R24" s="7" t="s">
        <v>51</v>
      </c>
      <c r="S24" s="25" t="s">
        <v>3582</v>
      </c>
      <c r="T24" s="26" t="s">
        <v>54</v>
      </c>
    </row>
    <row r="25" spans="1:22" x14ac:dyDescent="0.3">
      <c r="A25" s="19" t="s">
        <v>3583</v>
      </c>
      <c r="B25" s="6" t="s">
        <v>7</v>
      </c>
      <c r="C25" s="6" t="s">
        <v>16</v>
      </c>
      <c r="D25" s="6" t="s">
        <v>27</v>
      </c>
      <c r="E25" s="7" t="s">
        <v>51</v>
      </c>
      <c r="F25" s="40" t="s">
        <v>3861</v>
      </c>
      <c r="G25" s="6" t="s">
        <v>35</v>
      </c>
      <c r="H25" s="6" t="s">
        <v>43</v>
      </c>
      <c r="I25" s="34">
        <v>42472</v>
      </c>
      <c r="J25" s="34">
        <v>42820</v>
      </c>
      <c r="K25" s="6">
        <v>6</v>
      </c>
      <c r="L25" s="6" t="s">
        <v>70</v>
      </c>
      <c r="M25" s="6" t="s">
        <v>85</v>
      </c>
      <c r="N25" s="6" t="s">
        <v>229</v>
      </c>
      <c r="O25" s="16">
        <v>43134</v>
      </c>
      <c r="P25" s="7" t="s">
        <v>3585</v>
      </c>
      <c r="Q25" s="7" t="s">
        <v>51</v>
      </c>
      <c r="R25" s="7" t="s">
        <v>51</v>
      </c>
      <c r="S25" s="25" t="s">
        <v>3584</v>
      </c>
      <c r="T25" s="26" t="s">
        <v>54</v>
      </c>
    </row>
    <row r="26" spans="1:22" x14ac:dyDescent="0.3">
      <c r="A26" s="19" t="s">
        <v>3586</v>
      </c>
      <c r="B26" s="6" t="s">
        <v>466</v>
      </c>
      <c r="C26" s="6" t="s">
        <v>16</v>
      </c>
      <c r="D26" s="6" t="s">
        <v>27</v>
      </c>
      <c r="E26" s="7" t="s">
        <v>51</v>
      </c>
      <c r="F26" s="6" t="s">
        <v>3862</v>
      </c>
      <c r="G26" s="6" t="s">
        <v>35</v>
      </c>
      <c r="H26" s="6" t="s">
        <v>43</v>
      </c>
      <c r="I26" s="34">
        <v>43001</v>
      </c>
      <c r="J26" s="34">
        <v>43088</v>
      </c>
      <c r="K26" s="6">
        <v>4</v>
      </c>
      <c r="L26" s="6" t="s">
        <v>67</v>
      </c>
      <c r="M26" s="6" t="s">
        <v>87</v>
      </c>
      <c r="N26" s="6" t="s">
        <v>230</v>
      </c>
      <c r="O26" s="16">
        <v>43134</v>
      </c>
      <c r="P26" s="7" t="s">
        <v>3587</v>
      </c>
      <c r="Q26" s="7"/>
      <c r="R26" s="7" t="s">
        <v>51</v>
      </c>
      <c r="S26" s="25" t="s">
        <v>3588</v>
      </c>
      <c r="T26" s="26" t="s">
        <v>54</v>
      </c>
    </row>
    <row r="27" spans="1:22" x14ac:dyDescent="0.3">
      <c r="A27" s="19" t="s">
        <v>3589</v>
      </c>
      <c r="B27" s="3" t="s">
        <v>3853</v>
      </c>
      <c r="C27" s="6" t="s">
        <v>18</v>
      </c>
      <c r="D27" s="6" t="s">
        <v>2835</v>
      </c>
      <c r="E27" s="7" t="s">
        <v>3590</v>
      </c>
      <c r="F27" s="6" t="s">
        <v>3862</v>
      </c>
      <c r="G27" s="6" t="s">
        <v>40</v>
      </c>
      <c r="H27" s="6" t="s">
        <v>44</v>
      </c>
      <c r="I27" s="34">
        <v>43004</v>
      </c>
      <c r="J27" s="34">
        <v>43077</v>
      </c>
      <c r="K27" s="6">
        <v>20</v>
      </c>
      <c r="L27" s="6" t="s">
        <v>70</v>
      </c>
      <c r="M27" s="6" t="s">
        <v>85</v>
      </c>
      <c r="N27" s="6" t="s">
        <v>230</v>
      </c>
      <c r="O27" s="16">
        <v>43134</v>
      </c>
      <c r="P27" s="7" t="s">
        <v>3592</v>
      </c>
      <c r="Q27" s="7" t="s">
        <v>51</v>
      </c>
      <c r="R27" s="7" t="s">
        <v>51</v>
      </c>
      <c r="S27" s="25" t="s">
        <v>3591</v>
      </c>
      <c r="T27" s="26" t="s">
        <v>54</v>
      </c>
    </row>
    <row r="28" spans="1:22" x14ac:dyDescent="0.3">
      <c r="A28" s="19" t="s">
        <v>3593</v>
      </c>
      <c r="B28" s="6" t="s">
        <v>8</v>
      </c>
      <c r="C28" s="6" t="s">
        <v>18</v>
      </c>
      <c r="D28" s="6" t="s">
        <v>27</v>
      </c>
      <c r="E28" s="7" t="s">
        <v>51</v>
      </c>
      <c r="F28" s="6" t="s">
        <v>3862</v>
      </c>
      <c r="G28" s="6" t="s">
        <v>34</v>
      </c>
      <c r="H28" s="6" t="s">
        <v>44</v>
      </c>
      <c r="I28" s="34">
        <v>41518</v>
      </c>
      <c r="J28" s="34">
        <v>42179</v>
      </c>
      <c r="K28" s="6">
        <v>11</v>
      </c>
      <c r="L28" s="6" t="s">
        <v>70</v>
      </c>
      <c r="M28" s="6" t="s">
        <v>87</v>
      </c>
      <c r="N28" s="6" t="s">
        <v>231</v>
      </c>
      <c r="O28" s="16">
        <v>43134</v>
      </c>
      <c r="P28" s="7" t="s">
        <v>3595</v>
      </c>
      <c r="Q28" s="7" t="s">
        <v>51</v>
      </c>
      <c r="R28" s="7" t="s">
        <v>51</v>
      </c>
      <c r="S28" s="25" t="s">
        <v>3596</v>
      </c>
      <c r="T28" s="26" t="s">
        <v>54</v>
      </c>
      <c r="U28" s="8" t="s">
        <v>3594</v>
      </c>
    </row>
    <row r="29" spans="1:22" x14ac:dyDescent="0.3">
      <c r="A29" s="19" t="s">
        <v>3597</v>
      </c>
      <c r="B29" s="6" t="s">
        <v>3902</v>
      </c>
      <c r="C29" s="6" t="s">
        <v>16</v>
      </c>
      <c r="D29" s="6" t="s">
        <v>25</v>
      </c>
      <c r="E29" s="7" t="s">
        <v>3600</v>
      </c>
      <c r="F29" s="6" t="s">
        <v>3862</v>
      </c>
      <c r="G29" s="6" t="s">
        <v>34</v>
      </c>
      <c r="H29" s="6" t="s">
        <v>43</v>
      </c>
      <c r="I29" s="34">
        <v>40907</v>
      </c>
      <c r="J29" s="34">
        <v>41022</v>
      </c>
      <c r="K29" s="6">
        <v>12</v>
      </c>
      <c r="L29" s="6" t="s">
        <v>66</v>
      </c>
      <c r="M29" s="6" t="s">
        <v>85</v>
      </c>
      <c r="N29" s="6" t="s">
        <v>231</v>
      </c>
      <c r="O29" s="16">
        <v>43134</v>
      </c>
      <c r="P29" s="7" t="s">
        <v>3598</v>
      </c>
      <c r="Q29" s="7" t="s">
        <v>51</v>
      </c>
      <c r="R29" s="7" t="s">
        <v>51</v>
      </c>
      <c r="S29" s="25" t="s">
        <v>3599</v>
      </c>
      <c r="T29" s="26" t="s">
        <v>54</v>
      </c>
      <c r="U29" s="8" t="s">
        <v>3601</v>
      </c>
    </row>
    <row r="30" spans="1:22" x14ac:dyDescent="0.3">
      <c r="A30" s="19" t="s">
        <v>3602</v>
      </c>
      <c r="B30" s="6" t="s">
        <v>157</v>
      </c>
      <c r="C30" s="6" t="s">
        <v>18</v>
      </c>
      <c r="D30" s="6" t="s">
        <v>2835</v>
      </c>
      <c r="E30" s="7" t="s">
        <v>3603</v>
      </c>
      <c r="F30" s="6" t="s">
        <v>3862</v>
      </c>
      <c r="G30" s="6" t="s">
        <v>37</v>
      </c>
      <c r="H30" s="6" t="s">
        <v>44</v>
      </c>
      <c r="I30" s="34">
        <v>38842</v>
      </c>
      <c r="J30" s="34">
        <v>41057</v>
      </c>
      <c r="K30" s="6">
        <v>76</v>
      </c>
      <c r="L30" s="6" t="s">
        <v>70</v>
      </c>
      <c r="M30" s="6" t="s">
        <v>85</v>
      </c>
      <c r="N30" s="6" t="s">
        <v>231</v>
      </c>
      <c r="O30" s="16">
        <v>43134</v>
      </c>
      <c r="P30" s="7" t="s">
        <v>3605</v>
      </c>
      <c r="Q30" s="7" t="s">
        <v>51</v>
      </c>
      <c r="R30" s="7" t="s">
        <v>51</v>
      </c>
      <c r="S30" s="25" t="s">
        <v>3604</v>
      </c>
      <c r="T30" s="26" t="s">
        <v>54</v>
      </c>
    </row>
    <row r="31" spans="1:22" x14ac:dyDescent="0.3">
      <c r="A31" s="19" t="s">
        <v>3606</v>
      </c>
      <c r="B31" s="3" t="s">
        <v>3853</v>
      </c>
      <c r="C31" s="6" t="s">
        <v>16</v>
      </c>
      <c r="D31" s="6" t="s">
        <v>27</v>
      </c>
      <c r="E31" s="7" t="s">
        <v>51</v>
      </c>
      <c r="F31" s="6" t="s">
        <v>3862</v>
      </c>
      <c r="G31" s="6" t="s">
        <v>34</v>
      </c>
      <c r="H31" s="6" t="s">
        <v>43</v>
      </c>
      <c r="I31" s="34">
        <v>43048</v>
      </c>
      <c r="J31" s="34">
        <v>43130</v>
      </c>
      <c r="K31" s="6">
        <v>16</v>
      </c>
      <c r="L31" s="6" t="s">
        <v>66</v>
      </c>
      <c r="M31" s="6" t="s">
        <v>82</v>
      </c>
      <c r="N31" s="6" t="s">
        <v>230</v>
      </c>
      <c r="O31" s="16">
        <v>43134</v>
      </c>
      <c r="P31" s="7" t="s">
        <v>3610</v>
      </c>
      <c r="Q31" s="7" t="s">
        <v>3609</v>
      </c>
      <c r="R31" s="7" t="s">
        <v>3608</v>
      </c>
      <c r="S31" s="25" t="s">
        <v>3607</v>
      </c>
      <c r="T31" s="26" t="s">
        <v>54</v>
      </c>
    </row>
    <row r="32" spans="1:22" x14ac:dyDescent="0.3">
      <c r="A32" s="19" t="s">
        <v>3611</v>
      </c>
      <c r="B32" s="6" t="s">
        <v>12</v>
      </c>
      <c r="C32" s="6" t="s">
        <v>18</v>
      </c>
      <c r="D32" s="6" t="s">
        <v>24</v>
      </c>
      <c r="E32" s="7" t="s">
        <v>3612</v>
      </c>
      <c r="F32" s="6" t="s">
        <v>3862</v>
      </c>
      <c r="G32" s="6" t="s">
        <v>35</v>
      </c>
      <c r="H32" s="6" t="s">
        <v>43</v>
      </c>
      <c r="I32" s="34">
        <v>41329</v>
      </c>
      <c r="J32" s="34">
        <v>41653</v>
      </c>
      <c r="K32" s="6">
        <v>11</v>
      </c>
      <c r="L32" s="6" t="s">
        <v>70</v>
      </c>
      <c r="M32" s="6" t="s">
        <v>85</v>
      </c>
      <c r="N32" s="6" t="s">
        <v>231</v>
      </c>
      <c r="O32" s="16">
        <v>43134</v>
      </c>
      <c r="P32" s="7" t="s">
        <v>3613</v>
      </c>
      <c r="Q32" s="7" t="s">
        <v>51</v>
      </c>
      <c r="R32" s="7" t="s">
        <v>51</v>
      </c>
      <c r="S32" s="25" t="s">
        <v>3614</v>
      </c>
      <c r="T32" s="26" t="s">
        <v>54</v>
      </c>
    </row>
    <row r="33" spans="1:22" x14ac:dyDescent="0.3">
      <c r="A33" s="19" t="s">
        <v>3615</v>
      </c>
      <c r="B33" s="6" t="s">
        <v>376</v>
      </c>
      <c r="C33" s="6" t="s">
        <v>16</v>
      </c>
      <c r="D33" s="6" t="s">
        <v>27</v>
      </c>
      <c r="E33" s="7" t="s">
        <v>51</v>
      </c>
      <c r="F33" s="6" t="s">
        <v>3862</v>
      </c>
      <c r="G33" s="6" t="s">
        <v>34</v>
      </c>
      <c r="H33" s="6" t="s">
        <v>43</v>
      </c>
      <c r="I33" s="34">
        <v>40827</v>
      </c>
      <c r="J33" s="34">
        <v>40955</v>
      </c>
      <c r="K33" s="6">
        <v>6</v>
      </c>
      <c r="L33" s="6" t="s">
        <v>70</v>
      </c>
      <c r="M33" s="6" t="s">
        <v>85</v>
      </c>
      <c r="N33" s="6" t="s">
        <v>231</v>
      </c>
      <c r="O33" s="16">
        <v>43134</v>
      </c>
      <c r="P33" s="7" t="s">
        <v>3616</v>
      </c>
      <c r="Q33" s="7" t="s">
        <v>51</v>
      </c>
      <c r="R33" s="7" t="s">
        <v>51</v>
      </c>
      <c r="S33" s="25" t="s">
        <v>3617</v>
      </c>
      <c r="T33" s="26" t="s">
        <v>54</v>
      </c>
      <c r="U33" s="8" t="s">
        <v>3618</v>
      </c>
    </row>
    <row r="34" spans="1:22" x14ac:dyDescent="0.3">
      <c r="A34" s="19" t="s">
        <v>3619</v>
      </c>
      <c r="B34" s="6" t="s">
        <v>3902</v>
      </c>
      <c r="C34" s="6" t="s">
        <v>16</v>
      </c>
      <c r="D34" s="6" t="s">
        <v>27</v>
      </c>
      <c r="E34" s="7" t="s">
        <v>51</v>
      </c>
      <c r="F34" s="6" t="s">
        <v>3862</v>
      </c>
      <c r="G34" s="6" t="s">
        <v>34</v>
      </c>
      <c r="H34" s="6" t="s">
        <v>43</v>
      </c>
      <c r="I34" s="34">
        <v>42561</v>
      </c>
      <c r="J34" s="34">
        <v>43130</v>
      </c>
      <c r="K34" s="6">
        <v>58</v>
      </c>
      <c r="L34" s="6" t="s">
        <v>71</v>
      </c>
      <c r="M34" s="6" t="s">
        <v>82</v>
      </c>
      <c r="N34" s="6" t="s">
        <v>230</v>
      </c>
      <c r="O34" s="16">
        <v>43134</v>
      </c>
      <c r="P34" s="7" t="s">
        <v>3620</v>
      </c>
      <c r="Q34" s="7" t="s">
        <v>51</v>
      </c>
      <c r="R34" s="7" t="s">
        <v>51</v>
      </c>
      <c r="S34" s="25" t="s">
        <v>3621</v>
      </c>
      <c r="T34" s="26" t="s">
        <v>54</v>
      </c>
    </row>
    <row r="35" spans="1:22" x14ac:dyDescent="0.3">
      <c r="A35" s="64" t="s">
        <v>3622</v>
      </c>
      <c r="B35" s="3" t="s">
        <v>3853</v>
      </c>
      <c r="C35" s="65" t="s">
        <v>16</v>
      </c>
      <c r="D35" s="65" t="s">
        <v>25</v>
      </c>
      <c r="E35" s="66" t="s">
        <v>3623</v>
      </c>
      <c r="F35" s="65" t="s">
        <v>76</v>
      </c>
      <c r="G35" s="65" t="s">
        <v>34</v>
      </c>
      <c r="H35" s="65" t="s">
        <v>43</v>
      </c>
      <c r="I35" s="67">
        <v>42718</v>
      </c>
      <c r="J35" s="67">
        <v>43125</v>
      </c>
      <c r="K35" s="65">
        <v>30</v>
      </c>
      <c r="L35" s="65" t="s">
        <v>71</v>
      </c>
      <c r="M35" s="65" t="s">
        <v>85</v>
      </c>
      <c r="N35" s="65" t="s">
        <v>230</v>
      </c>
      <c r="O35" s="68">
        <v>43134</v>
      </c>
      <c r="P35" s="66" t="s">
        <v>3624</v>
      </c>
      <c r="Q35" s="66" t="s">
        <v>51</v>
      </c>
      <c r="R35" s="66" t="s">
        <v>51</v>
      </c>
      <c r="S35" s="69" t="s">
        <v>3625</v>
      </c>
      <c r="T35" s="70" t="s">
        <v>54</v>
      </c>
      <c r="U35" s="71"/>
      <c r="V35" s="63"/>
    </row>
    <row r="36" spans="1:22" x14ac:dyDescent="0.3">
      <c r="A36" s="19" t="s">
        <v>3627</v>
      </c>
      <c r="B36" s="6" t="s">
        <v>6</v>
      </c>
      <c r="C36" s="6" t="s">
        <v>16</v>
      </c>
      <c r="D36" s="6" t="s">
        <v>24</v>
      </c>
      <c r="E36" s="7" t="s">
        <v>3626</v>
      </c>
      <c r="F36" s="6" t="s">
        <v>76</v>
      </c>
      <c r="G36" s="6" t="s">
        <v>34</v>
      </c>
      <c r="H36" s="6" t="s">
        <v>44</v>
      </c>
      <c r="I36" s="34">
        <v>40073</v>
      </c>
      <c r="J36" s="34">
        <v>43070</v>
      </c>
      <c r="K36" s="6">
        <v>63</v>
      </c>
      <c r="L36" s="6" t="s">
        <v>67</v>
      </c>
      <c r="M36" s="6" t="s">
        <v>85</v>
      </c>
      <c r="N36" s="6" t="s">
        <v>230</v>
      </c>
      <c r="O36" s="16">
        <v>43134</v>
      </c>
      <c r="P36" s="7" t="s">
        <v>3629</v>
      </c>
      <c r="Q36" s="7" t="s">
        <v>51</v>
      </c>
      <c r="R36" s="7" t="s">
        <v>51</v>
      </c>
      <c r="S36" s="25" t="s">
        <v>3628</v>
      </c>
      <c r="T36" s="26" t="s">
        <v>54</v>
      </c>
    </row>
    <row r="37" spans="1:22" x14ac:dyDescent="0.3">
      <c r="A37" s="19" t="s">
        <v>3630</v>
      </c>
      <c r="B37" s="6" t="s">
        <v>6</v>
      </c>
      <c r="C37" s="6" t="s">
        <v>16</v>
      </c>
      <c r="D37" s="6" t="s">
        <v>27</v>
      </c>
      <c r="E37" s="7" t="s">
        <v>51</v>
      </c>
      <c r="F37" s="6" t="s">
        <v>3860</v>
      </c>
      <c r="G37" s="6" t="s">
        <v>34</v>
      </c>
      <c r="H37" s="6" t="s">
        <v>44</v>
      </c>
      <c r="I37" s="34">
        <v>42319</v>
      </c>
      <c r="J37" s="34">
        <v>42574</v>
      </c>
      <c r="K37" s="6">
        <v>3</v>
      </c>
      <c r="L37" s="6" t="s">
        <v>70</v>
      </c>
      <c r="M37" s="6" t="s">
        <v>85</v>
      </c>
      <c r="N37" s="6" t="s">
        <v>231</v>
      </c>
      <c r="O37" s="16">
        <v>43134</v>
      </c>
      <c r="P37" s="7" t="s">
        <v>3633</v>
      </c>
      <c r="Q37" s="7" t="s">
        <v>51</v>
      </c>
      <c r="R37" s="7" t="s">
        <v>51</v>
      </c>
      <c r="S37" s="25" t="s">
        <v>3631</v>
      </c>
      <c r="T37" s="26" t="s">
        <v>54</v>
      </c>
      <c r="U37" s="25" t="s">
        <v>3632</v>
      </c>
    </row>
    <row r="38" spans="1:22" x14ac:dyDescent="0.3">
      <c r="A38" s="19" t="s">
        <v>3634</v>
      </c>
      <c r="B38" s="6" t="s">
        <v>376</v>
      </c>
      <c r="C38" s="6" t="s">
        <v>16</v>
      </c>
      <c r="D38" s="6" t="s">
        <v>2835</v>
      </c>
      <c r="E38" s="7" t="s">
        <v>3635</v>
      </c>
      <c r="F38" s="6" t="s">
        <v>3862</v>
      </c>
      <c r="G38" s="6" t="s">
        <v>36</v>
      </c>
      <c r="H38" s="6" t="s">
        <v>44</v>
      </c>
      <c r="I38" s="34">
        <v>42457</v>
      </c>
      <c r="J38" s="34">
        <v>43059</v>
      </c>
      <c r="K38" s="6">
        <v>37</v>
      </c>
      <c r="L38" s="6" t="s">
        <v>70</v>
      </c>
      <c r="M38" s="6" t="s">
        <v>85</v>
      </c>
      <c r="N38" s="6" t="s">
        <v>230</v>
      </c>
      <c r="O38" s="16">
        <v>43134</v>
      </c>
      <c r="P38" s="7" t="s">
        <v>3636</v>
      </c>
      <c r="Q38" s="7" t="s">
        <v>51</v>
      </c>
      <c r="R38" s="7" t="s">
        <v>51</v>
      </c>
      <c r="S38" s="25" t="s">
        <v>3637</v>
      </c>
      <c r="T38" s="26" t="s">
        <v>54</v>
      </c>
    </row>
    <row r="39" spans="1:22" x14ac:dyDescent="0.3">
      <c r="A39" s="19" t="s">
        <v>3638</v>
      </c>
      <c r="B39" s="6" t="s">
        <v>3902</v>
      </c>
      <c r="C39" s="6" t="s">
        <v>18</v>
      </c>
      <c r="D39" s="6" t="s">
        <v>25</v>
      </c>
      <c r="E39" s="7" t="s">
        <v>3639</v>
      </c>
      <c r="F39" s="6" t="s">
        <v>3862</v>
      </c>
      <c r="G39" s="6" t="s">
        <v>34</v>
      </c>
      <c r="H39" s="6" t="s">
        <v>43</v>
      </c>
      <c r="I39" s="34">
        <v>39435</v>
      </c>
      <c r="J39" s="34">
        <v>39919</v>
      </c>
      <c r="K39" s="6">
        <v>14</v>
      </c>
      <c r="L39" s="6" t="s">
        <v>70</v>
      </c>
      <c r="M39" s="6" t="s">
        <v>85</v>
      </c>
      <c r="N39" s="6" t="s">
        <v>231</v>
      </c>
      <c r="O39" s="16">
        <v>43134</v>
      </c>
      <c r="P39" s="7" t="s">
        <v>51</v>
      </c>
      <c r="Q39" s="7" t="s">
        <v>51</v>
      </c>
      <c r="R39" s="7" t="s">
        <v>51</v>
      </c>
      <c r="S39" s="25" t="s">
        <v>3640</v>
      </c>
      <c r="T39" s="26" t="s">
        <v>54</v>
      </c>
      <c r="V39" s="9" t="s">
        <v>1428</v>
      </c>
    </row>
    <row r="40" spans="1:22" x14ac:dyDescent="0.3">
      <c r="A40" s="64" t="s">
        <v>3644</v>
      </c>
      <c r="B40" s="6" t="s">
        <v>12</v>
      </c>
      <c r="C40" s="65" t="s">
        <v>16</v>
      </c>
      <c r="D40" s="65" t="s">
        <v>2682</v>
      </c>
      <c r="E40" s="66" t="s">
        <v>3645</v>
      </c>
      <c r="F40" s="6" t="s">
        <v>3862</v>
      </c>
      <c r="G40" s="65" t="s">
        <v>34</v>
      </c>
      <c r="H40" s="65" t="s">
        <v>43</v>
      </c>
      <c r="I40" s="67">
        <v>40476</v>
      </c>
      <c r="J40" s="67">
        <v>40476</v>
      </c>
      <c r="K40" s="65">
        <v>1</v>
      </c>
      <c r="L40" s="6" t="s">
        <v>76</v>
      </c>
      <c r="M40" s="65" t="s">
        <v>85</v>
      </c>
      <c r="N40" s="65" t="s">
        <v>231</v>
      </c>
      <c r="O40" s="68">
        <v>43134</v>
      </c>
      <c r="P40" s="66" t="s">
        <v>51</v>
      </c>
      <c r="Q40" s="66" t="s">
        <v>51</v>
      </c>
      <c r="R40" s="66" t="s">
        <v>51</v>
      </c>
      <c r="S40" s="69" t="s">
        <v>3646</v>
      </c>
      <c r="T40" s="70" t="s">
        <v>54</v>
      </c>
      <c r="U40" s="71"/>
      <c r="V40" s="63" t="s">
        <v>1428</v>
      </c>
    </row>
    <row r="41" spans="1:22" x14ac:dyDescent="0.3">
      <c r="A41" s="19" t="s">
        <v>3647</v>
      </c>
      <c r="B41" s="6" t="s">
        <v>4</v>
      </c>
      <c r="C41" s="6" t="s">
        <v>18</v>
      </c>
      <c r="D41" s="6" t="s">
        <v>2272</v>
      </c>
      <c r="E41" s="7" t="s">
        <v>3648</v>
      </c>
      <c r="F41" s="6" t="s">
        <v>3862</v>
      </c>
      <c r="G41" s="6" t="s">
        <v>34</v>
      </c>
      <c r="H41" s="6" t="s">
        <v>43</v>
      </c>
      <c r="I41" s="34">
        <v>39524</v>
      </c>
      <c r="J41" s="34">
        <v>42684</v>
      </c>
      <c r="K41" s="6">
        <v>125</v>
      </c>
      <c r="L41" s="6" t="s">
        <v>70</v>
      </c>
      <c r="M41" s="6" t="s">
        <v>85</v>
      </c>
      <c r="N41" s="6" t="s">
        <v>231</v>
      </c>
      <c r="O41" s="16">
        <v>43134</v>
      </c>
      <c r="P41" s="7" t="s">
        <v>3650</v>
      </c>
      <c r="Q41" s="7" t="s">
        <v>51</v>
      </c>
      <c r="R41" s="7" t="s">
        <v>51</v>
      </c>
      <c r="S41" s="25" t="s">
        <v>3649</v>
      </c>
      <c r="T41" s="26" t="s">
        <v>54</v>
      </c>
    </row>
    <row r="42" spans="1:22" x14ac:dyDescent="0.3">
      <c r="A42" s="19" t="s">
        <v>3651</v>
      </c>
      <c r="B42" s="6" t="s">
        <v>8</v>
      </c>
      <c r="C42" s="6" t="s">
        <v>16</v>
      </c>
      <c r="D42" s="6" t="s">
        <v>27</v>
      </c>
      <c r="E42" s="7" t="s">
        <v>51</v>
      </c>
      <c r="F42" s="6" t="s">
        <v>76</v>
      </c>
      <c r="G42" s="6" t="s">
        <v>836</v>
      </c>
      <c r="H42" s="6" t="s">
        <v>43</v>
      </c>
      <c r="I42" s="34">
        <v>41157</v>
      </c>
      <c r="J42" s="34">
        <v>41163</v>
      </c>
      <c r="K42" s="6">
        <v>49</v>
      </c>
      <c r="L42" s="6" t="s">
        <v>76</v>
      </c>
      <c r="M42" s="6" t="s">
        <v>85</v>
      </c>
      <c r="N42" s="6" t="s">
        <v>231</v>
      </c>
      <c r="O42" s="16">
        <v>43134</v>
      </c>
      <c r="P42" s="7" t="s">
        <v>51</v>
      </c>
      <c r="Q42" s="7" t="s">
        <v>51</v>
      </c>
      <c r="R42" s="7" t="s">
        <v>51</v>
      </c>
      <c r="S42" s="25" t="s">
        <v>3652</v>
      </c>
      <c r="T42" s="26" t="s">
        <v>54</v>
      </c>
      <c r="V42" s="2" t="s">
        <v>1428</v>
      </c>
    </row>
    <row r="43" spans="1:22" x14ac:dyDescent="0.3">
      <c r="A43" s="64" t="s">
        <v>3653</v>
      </c>
      <c r="B43" s="3" t="s">
        <v>3853</v>
      </c>
      <c r="C43" s="65" t="s">
        <v>18</v>
      </c>
      <c r="D43" s="65" t="s">
        <v>2682</v>
      </c>
      <c r="E43" s="66" t="s">
        <v>3654</v>
      </c>
      <c r="F43" s="6" t="s">
        <v>3862</v>
      </c>
      <c r="G43" s="65" t="s">
        <v>34</v>
      </c>
      <c r="H43" s="65" t="s">
        <v>43</v>
      </c>
      <c r="I43" s="67">
        <v>42861</v>
      </c>
      <c r="J43" s="67">
        <v>43129</v>
      </c>
      <c r="K43" s="65">
        <v>45</v>
      </c>
      <c r="L43" s="65" t="s">
        <v>93</v>
      </c>
      <c r="M43" s="65" t="s">
        <v>85</v>
      </c>
      <c r="N43" s="65" t="s">
        <v>230</v>
      </c>
      <c r="O43" s="68">
        <v>43134</v>
      </c>
      <c r="P43" s="66" t="s">
        <v>51</v>
      </c>
      <c r="Q43" s="66" t="s">
        <v>51</v>
      </c>
      <c r="R43" s="66" t="s">
        <v>51</v>
      </c>
      <c r="S43" s="69" t="s">
        <v>3655</v>
      </c>
      <c r="T43" s="70" t="s">
        <v>54</v>
      </c>
      <c r="U43" s="71"/>
      <c r="V43" s="72" t="s">
        <v>1428</v>
      </c>
    </row>
    <row r="44" spans="1:22" x14ac:dyDescent="0.3">
      <c r="A44" s="64" t="s">
        <v>3656</v>
      </c>
      <c r="B44" s="3" t="s">
        <v>3853</v>
      </c>
      <c r="C44" s="65" t="s">
        <v>16</v>
      </c>
      <c r="D44" s="65" t="s">
        <v>27</v>
      </c>
      <c r="E44" s="66" t="s">
        <v>51</v>
      </c>
      <c r="F44" s="6" t="s">
        <v>3860</v>
      </c>
      <c r="G44" s="65" t="s">
        <v>36</v>
      </c>
      <c r="H44" s="65" t="s">
        <v>44</v>
      </c>
      <c r="I44" s="67">
        <v>41872</v>
      </c>
      <c r="J44" s="67">
        <v>41990</v>
      </c>
      <c r="K44" s="65">
        <v>9</v>
      </c>
      <c r="L44" s="65" t="s">
        <v>70</v>
      </c>
      <c r="M44" s="65" t="s">
        <v>85</v>
      </c>
      <c r="N44" s="65" t="s">
        <v>231</v>
      </c>
      <c r="O44" s="68">
        <v>43134</v>
      </c>
      <c r="P44" s="66" t="s">
        <v>51</v>
      </c>
      <c r="Q44" s="66" t="s">
        <v>51</v>
      </c>
      <c r="R44" s="66" t="s">
        <v>51</v>
      </c>
      <c r="S44" s="69" t="s">
        <v>3657</v>
      </c>
      <c r="T44" s="70" t="s">
        <v>54</v>
      </c>
      <c r="U44" s="69" t="s">
        <v>3658</v>
      </c>
      <c r="V44" s="63"/>
    </row>
    <row r="45" spans="1:22" x14ac:dyDescent="0.3">
      <c r="A45" s="64" t="s">
        <v>3659</v>
      </c>
      <c r="B45" s="3" t="s">
        <v>3853</v>
      </c>
      <c r="C45" s="65" t="s">
        <v>16</v>
      </c>
      <c r="D45" s="65" t="s">
        <v>24</v>
      </c>
      <c r="E45" s="66" t="s">
        <v>3660</v>
      </c>
      <c r="F45" s="65" t="s">
        <v>76</v>
      </c>
      <c r="G45" s="65" t="s">
        <v>34</v>
      </c>
      <c r="H45" s="65" t="s">
        <v>44</v>
      </c>
      <c r="I45" s="67" t="s">
        <v>51</v>
      </c>
      <c r="J45" s="67" t="s">
        <v>51</v>
      </c>
      <c r="K45" s="65">
        <v>15</v>
      </c>
      <c r="L45" s="6" t="s">
        <v>76</v>
      </c>
      <c r="M45" s="65" t="s">
        <v>85</v>
      </c>
      <c r="N45" s="65" t="s">
        <v>231</v>
      </c>
      <c r="O45" s="68">
        <v>43134</v>
      </c>
      <c r="P45" s="66" t="s">
        <v>51</v>
      </c>
      <c r="Q45" s="66" t="s">
        <v>51</v>
      </c>
      <c r="R45" s="66" t="s">
        <v>51</v>
      </c>
      <c r="S45" s="69" t="s">
        <v>3661</v>
      </c>
      <c r="T45" s="70" t="s">
        <v>54</v>
      </c>
      <c r="U45" s="71"/>
      <c r="V45" s="63"/>
    </row>
    <row r="46" spans="1:22" x14ac:dyDescent="0.3">
      <c r="A46" s="64" t="s">
        <v>3662</v>
      </c>
      <c r="B46" s="3" t="s">
        <v>3853</v>
      </c>
      <c r="C46" s="65" t="s">
        <v>16</v>
      </c>
      <c r="D46" s="65" t="s">
        <v>27</v>
      </c>
      <c r="E46" s="66" t="s">
        <v>51</v>
      </c>
      <c r="F46" s="40" t="s">
        <v>3859</v>
      </c>
      <c r="G46" s="65" t="s">
        <v>40</v>
      </c>
      <c r="H46" s="65" t="s">
        <v>44</v>
      </c>
      <c r="I46" s="67">
        <v>41426</v>
      </c>
      <c r="J46" s="67">
        <v>42025</v>
      </c>
      <c r="K46" s="65">
        <v>3</v>
      </c>
      <c r="L46" s="65" t="s">
        <v>70</v>
      </c>
      <c r="M46" s="65" t="s">
        <v>85</v>
      </c>
      <c r="N46" s="65" t="s">
        <v>231</v>
      </c>
      <c r="O46" s="68">
        <v>43134</v>
      </c>
      <c r="P46" s="69" t="s">
        <v>3664</v>
      </c>
      <c r="Q46" s="66" t="s">
        <v>51</v>
      </c>
      <c r="R46" s="66" t="s">
        <v>51</v>
      </c>
      <c r="S46" s="69" t="s">
        <v>3663</v>
      </c>
      <c r="T46" s="70" t="s">
        <v>54</v>
      </c>
      <c r="U46" s="71" t="s">
        <v>3665</v>
      </c>
      <c r="V46" s="63"/>
    </row>
    <row r="47" spans="1:22" x14ac:dyDescent="0.3">
      <c r="A47" s="19" t="s">
        <v>3666</v>
      </c>
      <c r="B47" s="3" t="s">
        <v>3853</v>
      </c>
      <c r="C47" s="6" t="s">
        <v>16</v>
      </c>
      <c r="D47" s="6" t="s">
        <v>24</v>
      </c>
      <c r="E47" s="7" t="s">
        <v>3667</v>
      </c>
      <c r="F47" s="6" t="s">
        <v>76</v>
      </c>
      <c r="G47" s="6" t="s">
        <v>40</v>
      </c>
      <c r="H47" s="6" t="s">
        <v>44</v>
      </c>
      <c r="I47" s="34">
        <v>42569</v>
      </c>
      <c r="J47" s="34">
        <v>42977</v>
      </c>
      <c r="K47" s="6">
        <v>58</v>
      </c>
      <c r="L47" s="6" t="s">
        <v>70</v>
      </c>
      <c r="M47" s="6" t="s">
        <v>87</v>
      </c>
      <c r="N47" s="6" t="s">
        <v>230</v>
      </c>
      <c r="O47" s="16">
        <v>43134</v>
      </c>
      <c r="P47" s="7" t="s">
        <v>3669</v>
      </c>
      <c r="Q47" s="7" t="s">
        <v>51</v>
      </c>
      <c r="R47" s="7" t="s">
        <v>51</v>
      </c>
      <c r="S47" s="25" t="s">
        <v>3668</v>
      </c>
      <c r="T47" s="26" t="s">
        <v>54</v>
      </c>
    </row>
    <row r="48" spans="1:22" x14ac:dyDescent="0.3">
      <c r="A48" s="19" t="s">
        <v>3670</v>
      </c>
      <c r="B48" s="3" t="s">
        <v>3853</v>
      </c>
      <c r="C48" s="6" t="s">
        <v>16</v>
      </c>
      <c r="D48" s="6" t="s">
        <v>27</v>
      </c>
      <c r="E48" s="7" t="s">
        <v>51</v>
      </c>
      <c r="F48" s="6" t="s">
        <v>3860</v>
      </c>
      <c r="G48" s="6" t="s">
        <v>34</v>
      </c>
      <c r="H48" s="6" t="s">
        <v>43</v>
      </c>
      <c r="I48" s="34">
        <v>43064</v>
      </c>
      <c r="J48" s="34">
        <v>43130</v>
      </c>
      <c r="K48" s="6">
        <v>11</v>
      </c>
      <c r="L48" s="6" t="s">
        <v>66</v>
      </c>
      <c r="M48" s="6" t="s">
        <v>85</v>
      </c>
      <c r="N48" s="6" t="s">
        <v>230</v>
      </c>
      <c r="O48" s="16">
        <v>43134</v>
      </c>
      <c r="P48" s="25" t="s">
        <v>3671</v>
      </c>
      <c r="Q48" s="7" t="s">
        <v>3672</v>
      </c>
      <c r="R48" s="7" t="s">
        <v>3673</v>
      </c>
      <c r="S48" s="25" t="s">
        <v>3674</v>
      </c>
      <c r="T48" s="26" t="s">
        <v>54</v>
      </c>
    </row>
    <row r="49" spans="1:22" x14ac:dyDescent="0.3">
      <c r="A49" s="19" t="s">
        <v>3675</v>
      </c>
      <c r="B49" s="3" t="s">
        <v>3853</v>
      </c>
      <c r="C49" s="6" t="s">
        <v>16</v>
      </c>
      <c r="D49" s="6" t="s">
        <v>24</v>
      </c>
      <c r="E49" s="7" t="s">
        <v>2356</v>
      </c>
      <c r="F49" s="40" t="s">
        <v>3861</v>
      </c>
      <c r="G49" s="6" t="s">
        <v>2486</v>
      </c>
      <c r="H49" s="6" t="s">
        <v>43</v>
      </c>
      <c r="I49" s="34">
        <v>41318</v>
      </c>
      <c r="J49" s="34">
        <v>41346</v>
      </c>
      <c r="K49" s="6">
        <v>5</v>
      </c>
      <c r="L49" s="6" t="s">
        <v>66</v>
      </c>
      <c r="M49" s="6" t="s">
        <v>85</v>
      </c>
      <c r="N49" s="6" t="s">
        <v>231</v>
      </c>
      <c r="O49" s="16">
        <v>43134</v>
      </c>
      <c r="P49" s="7" t="s">
        <v>3676</v>
      </c>
      <c r="Q49" s="7" t="s">
        <v>51</v>
      </c>
      <c r="R49" s="7" t="s">
        <v>51</v>
      </c>
      <c r="S49" s="25" t="s">
        <v>3677</v>
      </c>
      <c r="T49" s="26" t="s">
        <v>54</v>
      </c>
      <c r="V49" s="9" t="s">
        <v>1428</v>
      </c>
    </row>
    <row r="50" spans="1:22" x14ac:dyDescent="0.3">
      <c r="A50" s="19" t="s">
        <v>3678</v>
      </c>
      <c r="B50" s="6" t="s">
        <v>9</v>
      </c>
      <c r="C50" s="6" t="s">
        <v>16</v>
      </c>
      <c r="D50" s="6" t="s">
        <v>27</v>
      </c>
      <c r="E50" s="7" t="s">
        <v>51</v>
      </c>
      <c r="F50" s="6" t="s">
        <v>3860</v>
      </c>
      <c r="G50" s="6" t="s">
        <v>34</v>
      </c>
      <c r="H50" s="6" t="s">
        <v>43</v>
      </c>
      <c r="I50" s="34">
        <v>38858</v>
      </c>
      <c r="J50" s="34">
        <v>43096</v>
      </c>
      <c r="K50" s="6">
        <v>163</v>
      </c>
      <c r="L50" s="6" t="s">
        <v>70</v>
      </c>
      <c r="M50" s="6" t="s">
        <v>85</v>
      </c>
      <c r="N50" s="6" t="s">
        <v>230</v>
      </c>
      <c r="O50" s="16">
        <v>43134</v>
      </c>
      <c r="P50" s="7" t="s">
        <v>3680</v>
      </c>
      <c r="Q50" s="7" t="s">
        <v>51</v>
      </c>
      <c r="R50" s="7" t="s">
        <v>51</v>
      </c>
      <c r="S50" s="25" t="s">
        <v>3679</v>
      </c>
      <c r="T50" s="26" t="s">
        <v>54</v>
      </c>
    </row>
    <row r="51" spans="1:22" x14ac:dyDescent="0.3">
      <c r="A51" s="19" t="s">
        <v>3681</v>
      </c>
      <c r="B51" s="6" t="s">
        <v>944</v>
      </c>
      <c r="C51" s="6" t="s">
        <v>16</v>
      </c>
      <c r="D51" s="6" t="s">
        <v>24</v>
      </c>
      <c r="E51" s="7" t="s">
        <v>3682</v>
      </c>
      <c r="F51" s="6" t="s">
        <v>76</v>
      </c>
      <c r="G51" s="6" t="s">
        <v>35</v>
      </c>
      <c r="H51" s="6" t="s">
        <v>44</v>
      </c>
      <c r="I51" s="34">
        <v>43067</v>
      </c>
      <c r="J51" s="34">
        <v>43067</v>
      </c>
      <c r="K51" s="6">
        <v>6</v>
      </c>
      <c r="L51" s="6" t="s">
        <v>76</v>
      </c>
      <c r="M51" s="6" t="s">
        <v>85</v>
      </c>
      <c r="N51" s="6" t="s">
        <v>230</v>
      </c>
      <c r="O51" s="16">
        <v>43134</v>
      </c>
      <c r="P51" s="7" t="s">
        <v>3685</v>
      </c>
      <c r="Q51" s="7" t="s">
        <v>51</v>
      </c>
      <c r="R51" s="7" t="s">
        <v>3684</v>
      </c>
      <c r="S51" s="25" t="s">
        <v>3683</v>
      </c>
      <c r="T51" s="26" t="s">
        <v>54</v>
      </c>
    </row>
    <row r="52" spans="1:22" x14ac:dyDescent="0.3">
      <c r="A52" s="19" t="s">
        <v>3686</v>
      </c>
      <c r="B52" s="6" t="s">
        <v>6</v>
      </c>
      <c r="C52" s="6" t="s">
        <v>16</v>
      </c>
      <c r="D52" s="6" t="s">
        <v>25</v>
      </c>
      <c r="E52" s="7" t="s">
        <v>3687</v>
      </c>
      <c r="F52" s="6" t="s">
        <v>3860</v>
      </c>
      <c r="G52" s="6" t="s">
        <v>34</v>
      </c>
      <c r="H52" s="6" t="s">
        <v>43</v>
      </c>
      <c r="I52" s="34">
        <v>39951</v>
      </c>
      <c r="J52" s="34">
        <v>40203</v>
      </c>
      <c r="K52" s="6">
        <v>17</v>
      </c>
      <c r="L52" s="6" t="s">
        <v>70</v>
      </c>
      <c r="M52" s="6" t="s">
        <v>85</v>
      </c>
      <c r="N52" s="6" t="s">
        <v>231</v>
      </c>
      <c r="O52" s="16">
        <v>43134</v>
      </c>
      <c r="P52" s="7" t="s">
        <v>51</v>
      </c>
      <c r="Q52" s="7" t="s">
        <v>51</v>
      </c>
      <c r="R52" s="7" t="s">
        <v>51</v>
      </c>
      <c r="S52" s="25" t="s">
        <v>3688</v>
      </c>
      <c r="T52" s="26" t="s">
        <v>54</v>
      </c>
      <c r="V52" s="9" t="s">
        <v>1428</v>
      </c>
    </row>
    <row r="53" spans="1:22" x14ac:dyDescent="0.3">
      <c r="A53" s="19" t="s">
        <v>1411</v>
      </c>
      <c r="B53" s="6" t="s">
        <v>3855</v>
      </c>
      <c r="C53" s="6" t="s">
        <v>16</v>
      </c>
      <c r="D53" s="6" t="s">
        <v>2682</v>
      </c>
      <c r="E53" s="7" t="s">
        <v>909</v>
      </c>
      <c r="F53" s="6" t="s">
        <v>3862</v>
      </c>
      <c r="G53" s="6" t="s">
        <v>34</v>
      </c>
      <c r="H53" s="6" t="s">
        <v>44</v>
      </c>
      <c r="I53" s="34">
        <v>41056</v>
      </c>
      <c r="J53" s="34">
        <v>41141</v>
      </c>
      <c r="K53" s="6">
        <v>14</v>
      </c>
      <c r="L53" s="6" t="s">
        <v>70</v>
      </c>
      <c r="M53" s="6" t="s">
        <v>85</v>
      </c>
      <c r="N53" s="6" t="s">
        <v>231</v>
      </c>
      <c r="O53" s="16">
        <v>43115</v>
      </c>
      <c r="P53" s="25" t="s">
        <v>1413</v>
      </c>
      <c r="Q53" s="7" t="s">
        <v>51</v>
      </c>
      <c r="R53" s="7" t="s">
        <v>51</v>
      </c>
      <c r="S53" s="25" t="s">
        <v>1412</v>
      </c>
      <c r="T53" s="26" t="s">
        <v>54</v>
      </c>
    </row>
    <row r="54" spans="1:22" x14ac:dyDescent="0.3">
      <c r="A54" s="19" t="s">
        <v>1396</v>
      </c>
      <c r="B54" s="6" t="s">
        <v>3855</v>
      </c>
      <c r="C54" s="6" t="s">
        <v>16</v>
      </c>
      <c r="D54" s="6" t="s">
        <v>2682</v>
      </c>
      <c r="E54" s="7" t="s">
        <v>909</v>
      </c>
      <c r="F54" s="6" t="s">
        <v>3862</v>
      </c>
      <c r="G54" s="6" t="s">
        <v>34</v>
      </c>
      <c r="H54" s="6" t="s">
        <v>44</v>
      </c>
      <c r="I54" s="34">
        <v>41697</v>
      </c>
      <c r="J54" s="34">
        <v>41821</v>
      </c>
      <c r="K54" s="6">
        <v>8</v>
      </c>
      <c r="L54" s="6" t="s">
        <v>70</v>
      </c>
      <c r="M54" s="6" t="s">
        <v>85</v>
      </c>
      <c r="N54" s="6" t="s">
        <v>231</v>
      </c>
      <c r="O54" s="16">
        <v>43115</v>
      </c>
      <c r="P54" s="25" t="s">
        <v>1398</v>
      </c>
      <c r="Q54" s="7" t="s">
        <v>51</v>
      </c>
      <c r="R54" s="7" t="s">
        <v>51</v>
      </c>
      <c r="S54" s="25" t="s">
        <v>1397</v>
      </c>
      <c r="T54" s="26" t="s">
        <v>54</v>
      </c>
    </row>
    <row r="55" spans="1:22" x14ac:dyDescent="0.3">
      <c r="A55" s="19" t="s">
        <v>3689</v>
      </c>
      <c r="B55" s="6" t="s">
        <v>4</v>
      </c>
      <c r="C55" s="6" t="s">
        <v>843</v>
      </c>
      <c r="D55" s="6" t="s">
        <v>2682</v>
      </c>
      <c r="E55" s="7" t="s">
        <v>3690</v>
      </c>
      <c r="F55" s="6" t="s">
        <v>3862</v>
      </c>
      <c r="G55" s="6" t="s">
        <v>34</v>
      </c>
      <c r="H55" s="6" t="s">
        <v>43</v>
      </c>
      <c r="I55" s="34">
        <v>41561</v>
      </c>
      <c r="J55" s="34">
        <v>41753</v>
      </c>
      <c r="K55" s="6">
        <v>25</v>
      </c>
      <c r="L55" s="6" t="s">
        <v>70</v>
      </c>
      <c r="M55" s="6" t="s">
        <v>85</v>
      </c>
      <c r="N55" s="6" t="s">
        <v>231</v>
      </c>
      <c r="O55" s="16">
        <v>43134</v>
      </c>
      <c r="P55" s="7" t="s">
        <v>51</v>
      </c>
      <c r="Q55" s="7" t="s">
        <v>51</v>
      </c>
      <c r="R55" s="7" t="s">
        <v>51</v>
      </c>
      <c r="S55" s="25" t="s">
        <v>3691</v>
      </c>
      <c r="T55" s="26" t="s">
        <v>54</v>
      </c>
      <c r="V55" s="9" t="s">
        <v>1428</v>
      </c>
    </row>
    <row r="56" spans="1:22" x14ac:dyDescent="0.3">
      <c r="A56" s="19" t="s">
        <v>3692</v>
      </c>
      <c r="B56" s="6" t="s">
        <v>7</v>
      </c>
      <c r="C56" s="6" t="s">
        <v>843</v>
      </c>
      <c r="D56" s="6" t="s">
        <v>2682</v>
      </c>
      <c r="E56" s="7" t="s">
        <v>3690</v>
      </c>
      <c r="F56" s="6" t="s">
        <v>3862</v>
      </c>
      <c r="G56" s="6" t="s">
        <v>34</v>
      </c>
      <c r="H56" s="6" t="s">
        <v>43</v>
      </c>
      <c r="I56" s="34">
        <v>40783</v>
      </c>
      <c r="J56" s="34">
        <v>41414</v>
      </c>
      <c r="K56" s="6">
        <v>24</v>
      </c>
      <c r="L56" s="6" t="s">
        <v>70</v>
      </c>
      <c r="M56" s="6" t="s">
        <v>85</v>
      </c>
      <c r="N56" s="6" t="s">
        <v>231</v>
      </c>
      <c r="O56" s="16">
        <v>43134</v>
      </c>
      <c r="P56" s="7" t="s">
        <v>3694</v>
      </c>
      <c r="Q56" s="7" t="s">
        <v>51</v>
      </c>
      <c r="R56" s="7" t="s">
        <v>51</v>
      </c>
      <c r="S56" s="25" t="s">
        <v>3693</v>
      </c>
      <c r="T56" s="26" t="s">
        <v>54</v>
      </c>
    </row>
    <row r="57" spans="1:22" x14ac:dyDescent="0.3">
      <c r="A57" s="19" t="s">
        <v>3695</v>
      </c>
      <c r="B57" s="6" t="s">
        <v>157</v>
      </c>
      <c r="C57" s="6" t="s">
        <v>18</v>
      </c>
      <c r="D57" s="6" t="s">
        <v>25</v>
      </c>
      <c r="E57" s="7" t="s">
        <v>3725</v>
      </c>
      <c r="F57" s="6" t="s">
        <v>3860</v>
      </c>
      <c r="G57" s="6" t="s">
        <v>34</v>
      </c>
      <c r="H57" s="6" t="s">
        <v>43</v>
      </c>
      <c r="I57" s="34">
        <v>42503</v>
      </c>
      <c r="J57" s="34">
        <v>42656</v>
      </c>
      <c r="K57" s="6">
        <v>8</v>
      </c>
      <c r="L57" s="6" t="s">
        <v>70</v>
      </c>
      <c r="M57" s="6" t="s">
        <v>85</v>
      </c>
      <c r="N57" s="6" t="s">
        <v>231</v>
      </c>
      <c r="O57" s="16">
        <v>43134</v>
      </c>
      <c r="P57" s="7" t="s">
        <v>3696</v>
      </c>
      <c r="Q57" s="7" t="s">
        <v>51</v>
      </c>
      <c r="R57" s="7" t="s">
        <v>51</v>
      </c>
      <c r="S57" s="25" t="s">
        <v>3697</v>
      </c>
      <c r="T57" s="26" t="s">
        <v>54</v>
      </c>
    </row>
    <row r="58" spans="1:22" x14ac:dyDescent="0.3">
      <c r="A58" s="19" t="s">
        <v>3698</v>
      </c>
      <c r="B58" s="6" t="s">
        <v>376</v>
      </c>
      <c r="C58" s="6" t="s">
        <v>18</v>
      </c>
      <c r="D58" s="6" t="s">
        <v>27</v>
      </c>
      <c r="E58" s="7" t="s">
        <v>51</v>
      </c>
      <c r="F58" s="6" t="s">
        <v>3862</v>
      </c>
      <c r="G58" s="6" t="s">
        <v>34</v>
      </c>
      <c r="H58" s="6" t="s">
        <v>44</v>
      </c>
      <c r="I58" s="34">
        <v>42967</v>
      </c>
      <c r="J58" s="34">
        <v>43019</v>
      </c>
      <c r="K58" s="6">
        <v>7</v>
      </c>
      <c r="L58" s="6" t="s">
        <v>68</v>
      </c>
      <c r="M58" s="6" t="s">
        <v>85</v>
      </c>
      <c r="N58" s="6" t="s">
        <v>229</v>
      </c>
      <c r="O58" s="16">
        <v>43134</v>
      </c>
      <c r="P58" s="7" t="s">
        <v>3700</v>
      </c>
      <c r="Q58" s="7" t="s">
        <v>51</v>
      </c>
      <c r="R58" s="7" t="s">
        <v>51</v>
      </c>
      <c r="S58" s="25" t="s">
        <v>3699</v>
      </c>
      <c r="T58" s="26" t="s">
        <v>54</v>
      </c>
    </row>
    <row r="59" spans="1:22" x14ac:dyDescent="0.3">
      <c r="A59" s="19" t="s">
        <v>3701</v>
      </c>
      <c r="B59" s="6" t="s">
        <v>7</v>
      </c>
      <c r="C59" s="6" t="s">
        <v>16</v>
      </c>
      <c r="D59" s="6" t="s">
        <v>24</v>
      </c>
      <c r="E59" s="7" t="s">
        <v>3704</v>
      </c>
      <c r="F59" s="40" t="s">
        <v>3861</v>
      </c>
      <c r="G59" s="6" t="s">
        <v>34</v>
      </c>
      <c r="H59" s="6" t="s">
        <v>44</v>
      </c>
      <c r="I59" s="34">
        <v>42443</v>
      </c>
      <c r="J59" s="34">
        <v>43105</v>
      </c>
      <c r="K59" s="6">
        <v>63</v>
      </c>
      <c r="L59" s="6" t="s">
        <v>71</v>
      </c>
      <c r="M59" s="6" t="s">
        <v>84</v>
      </c>
      <c r="N59" s="6" t="s">
        <v>230</v>
      </c>
      <c r="O59" s="16">
        <v>43135</v>
      </c>
      <c r="P59" s="7" t="s">
        <v>3702</v>
      </c>
      <c r="Q59" s="7" t="s">
        <v>51</v>
      </c>
      <c r="R59" s="7" t="s">
        <v>51</v>
      </c>
      <c r="S59" s="25" t="s">
        <v>3703</v>
      </c>
      <c r="T59" s="26" t="s">
        <v>54</v>
      </c>
    </row>
    <row r="60" spans="1:22" x14ac:dyDescent="0.3">
      <c r="A60" s="19" t="s">
        <v>3705</v>
      </c>
      <c r="B60" s="6" t="s">
        <v>6</v>
      </c>
      <c r="C60" s="6" t="s">
        <v>16</v>
      </c>
      <c r="D60" s="6" t="s">
        <v>24</v>
      </c>
      <c r="E60" s="7" t="s">
        <v>3706</v>
      </c>
      <c r="F60" s="6" t="s">
        <v>3862</v>
      </c>
      <c r="G60" s="6" t="s">
        <v>34</v>
      </c>
      <c r="H60" s="6" t="s">
        <v>44</v>
      </c>
      <c r="I60" s="34">
        <v>42314</v>
      </c>
      <c r="J60" s="34">
        <v>43133</v>
      </c>
      <c r="K60" s="6">
        <v>79</v>
      </c>
      <c r="L60" s="6" t="s">
        <v>70</v>
      </c>
      <c r="M60" s="6" t="s">
        <v>84</v>
      </c>
      <c r="N60" s="6" t="s">
        <v>230</v>
      </c>
      <c r="O60" s="16">
        <v>43135</v>
      </c>
      <c r="P60" s="7" t="s">
        <v>3707</v>
      </c>
      <c r="Q60" s="7" t="s">
        <v>51</v>
      </c>
      <c r="R60" s="7" t="s">
        <v>51</v>
      </c>
      <c r="S60" s="25" t="s">
        <v>3708</v>
      </c>
      <c r="T60" s="26" t="s">
        <v>54</v>
      </c>
    </row>
    <row r="61" spans="1:22" x14ac:dyDescent="0.3">
      <c r="A61" s="19" t="s">
        <v>3709</v>
      </c>
      <c r="B61" s="6" t="s">
        <v>6</v>
      </c>
      <c r="C61" s="6" t="s">
        <v>16</v>
      </c>
      <c r="D61" s="6" t="s">
        <v>25</v>
      </c>
      <c r="E61" s="7" t="s">
        <v>3710</v>
      </c>
      <c r="F61" s="6" t="s">
        <v>3862</v>
      </c>
      <c r="G61" s="6" t="s">
        <v>34</v>
      </c>
      <c r="H61" s="6" t="s">
        <v>44</v>
      </c>
      <c r="I61" s="34">
        <v>41278</v>
      </c>
      <c r="J61" s="34">
        <v>41278</v>
      </c>
      <c r="K61" s="6">
        <v>10</v>
      </c>
      <c r="L61" s="6" t="s">
        <v>76</v>
      </c>
      <c r="M61" s="6" t="s">
        <v>85</v>
      </c>
      <c r="N61" s="6" t="s">
        <v>231</v>
      </c>
      <c r="O61" s="16">
        <v>43135</v>
      </c>
      <c r="P61" s="7" t="s">
        <v>51</v>
      </c>
      <c r="Q61" s="7" t="s">
        <v>51</v>
      </c>
      <c r="R61" s="7" t="s">
        <v>51</v>
      </c>
      <c r="S61" s="25" t="s">
        <v>3711</v>
      </c>
      <c r="T61" s="26" t="s">
        <v>54</v>
      </c>
    </row>
    <row r="62" spans="1:22" x14ac:dyDescent="0.3">
      <c r="A62" s="19" t="s">
        <v>1910</v>
      </c>
      <c r="B62" s="3" t="s">
        <v>3853</v>
      </c>
      <c r="C62" s="6" t="s">
        <v>16</v>
      </c>
      <c r="D62" s="6" t="s">
        <v>25</v>
      </c>
      <c r="E62" s="7" t="s">
        <v>1911</v>
      </c>
      <c r="F62" s="6" t="s">
        <v>3860</v>
      </c>
      <c r="G62" s="6" t="s">
        <v>34</v>
      </c>
      <c r="H62" s="6" t="s">
        <v>43</v>
      </c>
      <c r="I62" s="34">
        <v>39667</v>
      </c>
      <c r="J62" s="34">
        <v>40203</v>
      </c>
      <c r="K62" s="6">
        <v>20</v>
      </c>
      <c r="L62" s="6" t="s">
        <v>70</v>
      </c>
      <c r="M62" s="6" t="s">
        <v>85</v>
      </c>
      <c r="N62" s="6" t="s">
        <v>231</v>
      </c>
      <c r="O62" s="16">
        <v>43121</v>
      </c>
      <c r="P62" s="7" t="s">
        <v>1912</v>
      </c>
      <c r="Q62" s="7" t="s">
        <v>51</v>
      </c>
      <c r="R62" s="7" t="s">
        <v>51</v>
      </c>
      <c r="S62" s="25" t="s">
        <v>1913</v>
      </c>
      <c r="T62" s="26" t="s">
        <v>54</v>
      </c>
    </row>
    <row r="63" spans="1:22" x14ac:dyDescent="0.3">
      <c r="A63" s="19" t="s">
        <v>3712</v>
      </c>
      <c r="B63" s="6" t="s">
        <v>6</v>
      </c>
      <c r="C63" s="6" t="s">
        <v>16</v>
      </c>
      <c r="D63" s="6" t="s">
        <v>24</v>
      </c>
      <c r="E63" s="7" t="s">
        <v>3713</v>
      </c>
      <c r="F63" s="6" t="s">
        <v>76</v>
      </c>
      <c r="G63" s="6" t="s">
        <v>34</v>
      </c>
      <c r="H63" s="6" t="s">
        <v>43</v>
      </c>
      <c r="I63" s="34">
        <v>41397</v>
      </c>
      <c r="J63" s="34">
        <v>41586</v>
      </c>
      <c r="K63" s="6">
        <v>15</v>
      </c>
      <c r="L63" s="6" t="s">
        <v>70</v>
      </c>
      <c r="M63" s="6" t="s">
        <v>82</v>
      </c>
      <c r="N63" s="6" t="s">
        <v>231</v>
      </c>
      <c r="O63" s="16">
        <v>43135</v>
      </c>
      <c r="P63" s="7" t="s">
        <v>3716</v>
      </c>
      <c r="Q63" s="7" t="s">
        <v>51</v>
      </c>
      <c r="R63" s="7" t="s">
        <v>51</v>
      </c>
      <c r="S63" s="25" t="s">
        <v>3714</v>
      </c>
      <c r="T63" s="26" t="s">
        <v>54</v>
      </c>
      <c r="U63" s="8" t="s">
        <v>3715</v>
      </c>
      <c r="V63" s="9" t="s">
        <v>3717</v>
      </c>
    </row>
    <row r="64" spans="1:22" x14ac:dyDescent="0.3">
      <c r="A64" s="19" t="s">
        <v>3718</v>
      </c>
      <c r="B64" s="6" t="s">
        <v>3855</v>
      </c>
      <c r="C64" s="6" t="s">
        <v>16</v>
      </c>
      <c r="D64" s="6" t="s">
        <v>2835</v>
      </c>
      <c r="E64" s="7" t="s">
        <v>2286</v>
      </c>
      <c r="F64" s="6" t="s">
        <v>3860</v>
      </c>
      <c r="G64" s="6" t="s">
        <v>34</v>
      </c>
      <c r="H64" s="6" t="s">
        <v>43</v>
      </c>
      <c r="I64" s="34">
        <v>39615</v>
      </c>
      <c r="J64" s="34">
        <v>42636</v>
      </c>
      <c r="K64" s="6">
        <v>22</v>
      </c>
      <c r="L64" s="6" t="s">
        <v>70</v>
      </c>
      <c r="M64" s="6" t="s">
        <v>85</v>
      </c>
      <c r="N64" s="6" t="s">
        <v>231</v>
      </c>
      <c r="O64" s="16">
        <v>43135</v>
      </c>
      <c r="P64" s="7" t="s">
        <v>51</v>
      </c>
      <c r="Q64" s="7" t="s">
        <v>51</v>
      </c>
      <c r="R64" s="7" t="s">
        <v>51</v>
      </c>
      <c r="S64" s="25" t="s">
        <v>3719</v>
      </c>
      <c r="T64" s="26" t="s">
        <v>54</v>
      </c>
      <c r="V64" s="9" t="s">
        <v>1428</v>
      </c>
    </row>
    <row r="65" spans="1:22" x14ac:dyDescent="0.3">
      <c r="A65" s="18" t="s">
        <v>55</v>
      </c>
      <c r="B65" s="3" t="s">
        <v>3853</v>
      </c>
      <c r="C65" s="3" t="s">
        <v>18</v>
      </c>
      <c r="D65" s="3" t="s">
        <v>27</v>
      </c>
      <c r="E65" s="4" t="s">
        <v>51</v>
      </c>
      <c r="F65" s="6" t="s">
        <v>3860</v>
      </c>
      <c r="G65" s="3" t="s">
        <v>34</v>
      </c>
      <c r="H65" s="3" t="s">
        <v>44</v>
      </c>
      <c r="I65" s="33">
        <v>42631</v>
      </c>
      <c r="J65" s="33">
        <v>43093</v>
      </c>
      <c r="K65" s="3">
        <v>112</v>
      </c>
      <c r="L65" s="3" t="s">
        <v>70</v>
      </c>
      <c r="M65" s="3" t="s">
        <v>85</v>
      </c>
      <c r="N65" s="3" t="s">
        <v>230</v>
      </c>
      <c r="O65" s="15">
        <v>43105</v>
      </c>
      <c r="P65" s="29" t="s">
        <v>56</v>
      </c>
      <c r="Q65" s="5" t="s">
        <v>234</v>
      </c>
      <c r="R65" s="5" t="s">
        <v>51</v>
      </c>
      <c r="S65" s="37" t="s">
        <v>233</v>
      </c>
      <c r="T65" s="5" t="s">
        <v>54</v>
      </c>
      <c r="U65" s="14"/>
      <c r="V65" s="2"/>
    </row>
    <row r="66" spans="1:22" x14ac:dyDescent="0.3">
      <c r="A66" s="19" t="s">
        <v>3720</v>
      </c>
      <c r="B66" s="6" t="s">
        <v>3856</v>
      </c>
      <c r="C66" s="6" t="s">
        <v>18</v>
      </c>
      <c r="D66" s="6" t="s">
        <v>25</v>
      </c>
      <c r="E66" s="7" t="s">
        <v>3721</v>
      </c>
      <c r="F66" s="6" t="s">
        <v>3862</v>
      </c>
      <c r="G66" s="6" t="s">
        <v>34</v>
      </c>
      <c r="H66" s="6" t="s">
        <v>44</v>
      </c>
      <c r="I66" s="34">
        <v>41066</v>
      </c>
      <c r="J66" s="34">
        <v>43125</v>
      </c>
      <c r="K66" s="6">
        <v>49</v>
      </c>
      <c r="L66" s="6" t="s">
        <v>67</v>
      </c>
      <c r="M66" s="6" t="s">
        <v>85</v>
      </c>
      <c r="N66" s="6" t="s">
        <v>230</v>
      </c>
      <c r="O66" s="16">
        <v>43135</v>
      </c>
      <c r="P66" s="7" t="s">
        <v>3723</v>
      </c>
      <c r="Q66" s="7" t="s">
        <v>51</v>
      </c>
      <c r="R66" s="7" t="s">
        <v>51</v>
      </c>
      <c r="S66" s="25" t="s">
        <v>3722</v>
      </c>
      <c r="T66" s="26" t="s">
        <v>54</v>
      </c>
      <c r="U66" s="8" t="s">
        <v>3724</v>
      </c>
    </row>
    <row r="67" spans="1:22" x14ac:dyDescent="0.3">
      <c r="A67" s="19" t="s">
        <v>3726</v>
      </c>
      <c r="B67" s="6" t="s">
        <v>8</v>
      </c>
      <c r="C67" s="6" t="s">
        <v>18</v>
      </c>
      <c r="D67" s="6" t="s">
        <v>2272</v>
      </c>
      <c r="E67" s="7" t="s">
        <v>3727</v>
      </c>
      <c r="F67" s="6" t="s">
        <v>3862</v>
      </c>
      <c r="G67" s="6" t="s">
        <v>34</v>
      </c>
      <c r="H67" s="6" t="s">
        <v>43</v>
      </c>
      <c r="I67" s="34">
        <v>41885</v>
      </c>
      <c r="J67" s="34">
        <v>41885</v>
      </c>
      <c r="K67" s="6">
        <v>1</v>
      </c>
      <c r="L67" s="6" t="s">
        <v>76</v>
      </c>
      <c r="M67" s="6" t="s">
        <v>85</v>
      </c>
      <c r="N67" s="6" t="s">
        <v>231</v>
      </c>
      <c r="O67" s="16">
        <v>43135</v>
      </c>
      <c r="P67" s="7" t="s">
        <v>3728</v>
      </c>
      <c r="Q67" s="7" t="s">
        <v>51</v>
      </c>
      <c r="R67" s="7" t="s">
        <v>51</v>
      </c>
      <c r="S67" s="25" t="s">
        <v>3729</v>
      </c>
      <c r="T67" s="26" t="s">
        <v>54</v>
      </c>
    </row>
    <row r="68" spans="1:22" x14ac:dyDescent="0.3">
      <c r="A68" s="19" t="s">
        <v>3730</v>
      </c>
      <c r="B68" s="6" t="s">
        <v>7</v>
      </c>
      <c r="C68" s="6" t="s">
        <v>16</v>
      </c>
      <c r="D68" s="6" t="s">
        <v>27</v>
      </c>
      <c r="E68" s="7" t="s">
        <v>51</v>
      </c>
      <c r="F68" s="6" t="s">
        <v>3862</v>
      </c>
      <c r="G68" s="6" t="s">
        <v>34</v>
      </c>
      <c r="H68" s="6" t="s">
        <v>43</v>
      </c>
      <c r="I68" s="34">
        <v>42041</v>
      </c>
      <c r="J68" s="34">
        <v>43116</v>
      </c>
      <c r="K68" s="6">
        <v>83</v>
      </c>
      <c r="L68" s="6" t="s">
        <v>70</v>
      </c>
      <c r="M68" s="6" t="s">
        <v>82</v>
      </c>
      <c r="N68" s="6" t="s">
        <v>230</v>
      </c>
      <c r="O68" s="16">
        <v>43135</v>
      </c>
      <c r="P68" s="7" t="s">
        <v>3732</v>
      </c>
      <c r="Q68" s="7" t="s">
        <v>1571</v>
      </c>
      <c r="R68" s="7" t="s">
        <v>1572</v>
      </c>
      <c r="S68" s="25" t="s">
        <v>3731</v>
      </c>
      <c r="T68" s="26" t="s">
        <v>54</v>
      </c>
    </row>
    <row r="69" spans="1:22" x14ac:dyDescent="0.3">
      <c r="A69" s="19" t="s">
        <v>3733</v>
      </c>
      <c r="B69" s="6" t="s">
        <v>7</v>
      </c>
      <c r="C69" s="6" t="s">
        <v>16</v>
      </c>
      <c r="D69" s="6" t="s">
        <v>2835</v>
      </c>
      <c r="E69" s="7" t="s">
        <v>2676</v>
      </c>
      <c r="F69" s="6" t="s">
        <v>3862</v>
      </c>
      <c r="G69" s="6" t="s">
        <v>34</v>
      </c>
      <c r="H69" s="6" t="s">
        <v>43</v>
      </c>
      <c r="I69" s="34">
        <v>38638</v>
      </c>
      <c r="J69" s="34">
        <v>40050</v>
      </c>
      <c r="K69" s="6">
        <v>29</v>
      </c>
      <c r="L69" s="6" t="s">
        <v>70</v>
      </c>
      <c r="M69" s="6" t="s">
        <v>85</v>
      </c>
      <c r="N69" s="6" t="s">
        <v>231</v>
      </c>
      <c r="O69" s="16">
        <v>43135</v>
      </c>
      <c r="P69" s="7" t="s">
        <v>3735</v>
      </c>
      <c r="Q69" s="7" t="s">
        <v>51</v>
      </c>
      <c r="R69" s="7" t="s">
        <v>51</v>
      </c>
      <c r="S69" s="25" t="s">
        <v>3734</v>
      </c>
      <c r="T69" s="26" t="s">
        <v>54</v>
      </c>
      <c r="V69" s="9" t="s">
        <v>1428</v>
      </c>
    </row>
    <row r="70" spans="1:22" x14ac:dyDescent="0.3">
      <c r="A70" s="19" t="s">
        <v>3736</v>
      </c>
      <c r="B70" s="6" t="s">
        <v>7</v>
      </c>
      <c r="C70" s="6" t="s">
        <v>16</v>
      </c>
      <c r="D70" s="6" t="s">
        <v>2682</v>
      </c>
      <c r="E70" s="7" t="s">
        <v>1375</v>
      </c>
      <c r="F70" s="6" t="s">
        <v>3862</v>
      </c>
      <c r="G70" s="6" t="s">
        <v>34</v>
      </c>
      <c r="H70" s="6" t="s">
        <v>44</v>
      </c>
      <c r="I70" s="34">
        <v>40667</v>
      </c>
      <c r="J70" s="34">
        <v>41255</v>
      </c>
      <c r="K70" s="6">
        <v>18</v>
      </c>
      <c r="L70" s="6" t="s">
        <v>67</v>
      </c>
      <c r="M70" s="6" t="s">
        <v>85</v>
      </c>
      <c r="N70" s="6" t="s">
        <v>231</v>
      </c>
      <c r="O70" s="16">
        <v>43135</v>
      </c>
      <c r="P70" s="25" t="s">
        <v>3738</v>
      </c>
      <c r="Q70" s="7" t="s">
        <v>51</v>
      </c>
      <c r="R70" s="7" t="s">
        <v>51</v>
      </c>
      <c r="S70" s="25" t="s">
        <v>3737</v>
      </c>
      <c r="T70" s="26" t="s">
        <v>54</v>
      </c>
    </row>
    <row r="71" spans="1:22" x14ac:dyDescent="0.3">
      <c r="A71" s="19" t="s">
        <v>3739</v>
      </c>
      <c r="B71" s="6" t="s">
        <v>7</v>
      </c>
      <c r="C71" s="6" t="s">
        <v>16</v>
      </c>
      <c r="D71" s="6" t="s">
        <v>27</v>
      </c>
      <c r="E71" s="7" t="s">
        <v>51</v>
      </c>
      <c r="F71" s="6" t="s">
        <v>76</v>
      </c>
      <c r="G71" s="6" t="s">
        <v>836</v>
      </c>
      <c r="H71" s="6" t="s">
        <v>43</v>
      </c>
      <c r="I71" s="34">
        <v>41761</v>
      </c>
      <c r="J71" s="34">
        <v>42161</v>
      </c>
      <c r="K71" s="6">
        <v>39</v>
      </c>
      <c r="L71" s="6" t="s">
        <v>70</v>
      </c>
      <c r="M71" s="6" t="s">
        <v>85</v>
      </c>
      <c r="N71" s="6" t="s">
        <v>231</v>
      </c>
      <c r="O71" s="16">
        <v>43135</v>
      </c>
      <c r="P71" s="7" t="s">
        <v>3741</v>
      </c>
      <c r="Q71" s="7" t="s">
        <v>51</v>
      </c>
      <c r="R71" s="7" t="s">
        <v>51</v>
      </c>
      <c r="S71" s="25" t="s">
        <v>3740</v>
      </c>
      <c r="T71" s="26" t="s">
        <v>54</v>
      </c>
    </row>
    <row r="72" spans="1:22" x14ac:dyDescent="0.3">
      <c r="A72" s="19" t="s">
        <v>3742</v>
      </c>
      <c r="B72" s="6" t="s">
        <v>6</v>
      </c>
      <c r="C72" s="6" t="s">
        <v>16</v>
      </c>
      <c r="D72" s="6" t="s">
        <v>22</v>
      </c>
      <c r="E72" s="7" t="s">
        <v>325</v>
      </c>
      <c r="F72" s="6" t="s">
        <v>3862</v>
      </c>
      <c r="G72" s="6" t="s">
        <v>35</v>
      </c>
      <c r="H72" s="6" t="s">
        <v>44</v>
      </c>
      <c r="I72" s="34">
        <v>39077</v>
      </c>
      <c r="J72" s="34">
        <v>43134</v>
      </c>
      <c r="K72" s="6">
        <v>407</v>
      </c>
      <c r="L72" s="6" t="s">
        <v>66</v>
      </c>
      <c r="M72" s="6" t="s">
        <v>87</v>
      </c>
      <c r="N72" s="6" t="s">
        <v>230</v>
      </c>
      <c r="O72" s="16">
        <v>43135</v>
      </c>
      <c r="P72" s="7" t="s">
        <v>3743</v>
      </c>
      <c r="Q72" s="7" t="s">
        <v>51</v>
      </c>
      <c r="R72" s="7" t="s">
        <v>51</v>
      </c>
      <c r="S72" s="25" t="s">
        <v>3744</v>
      </c>
      <c r="T72" s="26" t="s">
        <v>54</v>
      </c>
    </row>
    <row r="73" spans="1:22" x14ac:dyDescent="0.3">
      <c r="A73" s="19" t="s">
        <v>3745</v>
      </c>
      <c r="B73" s="6" t="s">
        <v>7</v>
      </c>
      <c r="C73" s="6" t="s">
        <v>18</v>
      </c>
      <c r="D73" s="6" t="s">
        <v>25</v>
      </c>
      <c r="E73" s="7" t="s">
        <v>3749</v>
      </c>
      <c r="F73" s="6" t="s">
        <v>3862</v>
      </c>
      <c r="G73" s="6" t="s">
        <v>836</v>
      </c>
      <c r="H73" s="6" t="s">
        <v>44</v>
      </c>
      <c r="I73" s="34">
        <v>40566</v>
      </c>
      <c r="J73" s="34">
        <v>40693</v>
      </c>
      <c r="K73" s="6">
        <v>3</v>
      </c>
      <c r="L73" s="6" t="s">
        <v>70</v>
      </c>
      <c r="M73" s="6" t="s">
        <v>85</v>
      </c>
      <c r="N73" s="6" t="s">
        <v>231</v>
      </c>
      <c r="O73" s="16">
        <v>43135</v>
      </c>
      <c r="P73" s="7" t="s">
        <v>3747</v>
      </c>
      <c r="Q73" s="7" t="s">
        <v>51</v>
      </c>
      <c r="R73" s="7" t="s">
        <v>51</v>
      </c>
      <c r="S73" s="25" t="s">
        <v>3746</v>
      </c>
      <c r="T73" s="26" t="s">
        <v>54</v>
      </c>
    </row>
    <row r="74" spans="1:22" x14ac:dyDescent="0.3">
      <c r="A74" s="19" t="s">
        <v>3748</v>
      </c>
      <c r="B74" s="6" t="s">
        <v>7</v>
      </c>
      <c r="C74" s="6" t="s">
        <v>16</v>
      </c>
      <c r="D74" s="6" t="s">
        <v>27</v>
      </c>
      <c r="E74" s="7" t="s">
        <v>51</v>
      </c>
      <c r="F74" s="6" t="s">
        <v>3862</v>
      </c>
      <c r="G74" s="6" t="s">
        <v>34</v>
      </c>
      <c r="H74" s="6" t="s">
        <v>44</v>
      </c>
      <c r="I74" s="34">
        <v>43052</v>
      </c>
      <c r="J74" s="34">
        <v>43131</v>
      </c>
      <c r="K74" s="6">
        <v>6</v>
      </c>
      <c r="L74" s="6" t="s">
        <v>66</v>
      </c>
      <c r="M74" s="6" t="s">
        <v>85</v>
      </c>
      <c r="N74" s="6" t="s">
        <v>230</v>
      </c>
      <c r="O74" s="16">
        <v>43135</v>
      </c>
      <c r="P74" s="7" t="s">
        <v>3751</v>
      </c>
      <c r="Q74" s="7" t="s">
        <v>51</v>
      </c>
      <c r="R74" s="7" t="s">
        <v>3752</v>
      </c>
      <c r="S74" s="25" t="s">
        <v>3750</v>
      </c>
      <c r="T74" s="26" t="s">
        <v>54</v>
      </c>
    </row>
    <row r="75" spans="1:22" x14ac:dyDescent="0.3">
      <c r="A75" s="19" t="s">
        <v>3753</v>
      </c>
      <c r="B75" s="6" t="s">
        <v>7</v>
      </c>
      <c r="C75" s="6" t="s">
        <v>843</v>
      </c>
      <c r="D75" s="6" t="s">
        <v>2682</v>
      </c>
      <c r="E75" s="7" t="s">
        <v>3758</v>
      </c>
      <c r="F75" s="6" t="s">
        <v>3862</v>
      </c>
      <c r="G75" s="6" t="s">
        <v>34</v>
      </c>
      <c r="H75" s="6" t="s">
        <v>43</v>
      </c>
      <c r="I75" s="34">
        <v>40680</v>
      </c>
      <c r="J75" s="34">
        <v>42955</v>
      </c>
      <c r="K75" s="6">
        <v>529</v>
      </c>
      <c r="L75" s="6" t="s">
        <v>70</v>
      </c>
      <c r="M75" s="6" t="s">
        <v>85</v>
      </c>
      <c r="N75" s="6" t="s">
        <v>229</v>
      </c>
      <c r="O75" s="16">
        <v>43135</v>
      </c>
      <c r="P75" s="7" t="s">
        <v>3754</v>
      </c>
      <c r="Q75" s="7" t="s">
        <v>51</v>
      </c>
      <c r="R75" s="7" t="s">
        <v>51</v>
      </c>
      <c r="S75" s="25" t="s">
        <v>3755</v>
      </c>
      <c r="T75" s="26" t="s">
        <v>54</v>
      </c>
      <c r="U75" s="8" t="s">
        <v>3756</v>
      </c>
    </row>
    <row r="76" spans="1:22" x14ac:dyDescent="0.3">
      <c r="A76" s="19" t="s">
        <v>3757</v>
      </c>
      <c r="B76" s="6" t="s">
        <v>7</v>
      </c>
      <c r="C76" s="6" t="s">
        <v>843</v>
      </c>
      <c r="D76" s="6" t="s">
        <v>2682</v>
      </c>
      <c r="E76" s="7" t="s">
        <v>3758</v>
      </c>
      <c r="F76" s="6" t="s">
        <v>3862</v>
      </c>
      <c r="G76" s="6" t="s">
        <v>34</v>
      </c>
      <c r="H76" s="6" t="s">
        <v>44</v>
      </c>
      <c r="I76" s="34">
        <v>42226</v>
      </c>
      <c r="J76" s="34">
        <v>42955</v>
      </c>
      <c r="K76" s="6">
        <v>40</v>
      </c>
      <c r="L76" s="6" t="s">
        <v>70</v>
      </c>
      <c r="M76" s="6" t="s">
        <v>85</v>
      </c>
      <c r="N76" s="6" t="s">
        <v>229</v>
      </c>
      <c r="O76" s="16">
        <v>43135</v>
      </c>
      <c r="P76" s="7" t="s">
        <v>51</v>
      </c>
      <c r="Q76" s="7" t="s">
        <v>51</v>
      </c>
      <c r="R76" s="7" t="s">
        <v>51</v>
      </c>
      <c r="S76" s="25" t="s">
        <v>3759</v>
      </c>
      <c r="T76" s="26" t="s">
        <v>54</v>
      </c>
    </row>
    <row r="77" spans="1:22" x14ac:dyDescent="0.3">
      <c r="A77" s="19" t="s">
        <v>3760</v>
      </c>
      <c r="B77" s="6" t="s">
        <v>7</v>
      </c>
      <c r="C77" s="6" t="s">
        <v>843</v>
      </c>
      <c r="D77" s="6" t="s">
        <v>2682</v>
      </c>
      <c r="E77" s="7" t="s">
        <v>3758</v>
      </c>
      <c r="F77" s="6" t="s">
        <v>3862</v>
      </c>
      <c r="G77" s="6" t="s">
        <v>34</v>
      </c>
      <c r="H77" s="6" t="s">
        <v>43</v>
      </c>
      <c r="I77" s="34">
        <v>40582</v>
      </c>
      <c r="J77" s="34">
        <v>42975</v>
      </c>
      <c r="K77" s="6">
        <v>330</v>
      </c>
      <c r="L77" s="6" t="s">
        <v>70</v>
      </c>
      <c r="M77" s="6" t="s">
        <v>85</v>
      </c>
      <c r="N77" s="6" t="s">
        <v>229</v>
      </c>
      <c r="O77" s="16">
        <v>43135</v>
      </c>
      <c r="P77" s="7" t="s">
        <v>3762</v>
      </c>
      <c r="Q77" s="7" t="s">
        <v>51</v>
      </c>
      <c r="R77" s="7" t="s">
        <v>51</v>
      </c>
      <c r="S77" s="25" t="s">
        <v>3761</v>
      </c>
      <c r="T77" s="26" t="s">
        <v>54</v>
      </c>
      <c r="V77" s="9" t="s">
        <v>1428</v>
      </c>
    </row>
    <row r="78" spans="1:22" x14ac:dyDescent="0.3">
      <c r="A78" s="19" t="s">
        <v>3760</v>
      </c>
      <c r="B78" s="6" t="s">
        <v>7</v>
      </c>
      <c r="C78" s="6" t="s">
        <v>843</v>
      </c>
      <c r="D78" s="6" t="s">
        <v>2682</v>
      </c>
      <c r="E78" s="7" t="s">
        <v>3758</v>
      </c>
      <c r="F78" s="6" t="s">
        <v>3862</v>
      </c>
      <c r="G78" s="6" t="s">
        <v>34</v>
      </c>
      <c r="H78" s="6" t="s">
        <v>43</v>
      </c>
      <c r="I78" s="34">
        <v>40774</v>
      </c>
      <c r="J78" s="34">
        <v>43001</v>
      </c>
      <c r="K78" s="6">
        <v>35</v>
      </c>
      <c r="L78" s="6" t="s">
        <v>70</v>
      </c>
      <c r="M78" s="6" t="s">
        <v>85</v>
      </c>
      <c r="N78" s="6" t="s">
        <v>229</v>
      </c>
      <c r="O78" s="16">
        <v>43135</v>
      </c>
      <c r="P78" s="7" t="s">
        <v>3762</v>
      </c>
      <c r="Q78" s="7" t="s">
        <v>51</v>
      </c>
      <c r="R78" s="7" t="s">
        <v>51</v>
      </c>
      <c r="S78" s="25" t="s">
        <v>3763</v>
      </c>
      <c r="T78" s="26" t="s">
        <v>54</v>
      </c>
      <c r="V78" s="9" t="s">
        <v>1428</v>
      </c>
    </row>
    <row r="79" spans="1:22" x14ac:dyDescent="0.3">
      <c r="A79" s="19" t="s">
        <v>3764</v>
      </c>
      <c r="B79" s="6" t="s">
        <v>7</v>
      </c>
      <c r="C79" s="6" t="s">
        <v>16</v>
      </c>
      <c r="D79" s="6" t="s">
        <v>22</v>
      </c>
      <c r="E79" s="7" t="s">
        <v>3765</v>
      </c>
      <c r="F79" s="6" t="s">
        <v>3862</v>
      </c>
      <c r="G79" s="6" t="s">
        <v>35</v>
      </c>
      <c r="H79" s="6" t="s">
        <v>44</v>
      </c>
      <c r="I79" s="34">
        <v>41093</v>
      </c>
      <c r="J79" s="34">
        <v>41662</v>
      </c>
      <c r="K79" s="6">
        <v>10</v>
      </c>
      <c r="L79" s="6" t="s">
        <v>70</v>
      </c>
      <c r="M79" s="6" t="s">
        <v>85</v>
      </c>
      <c r="N79" s="6" t="s">
        <v>231</v>
      </c>
      <c r="O79" s="16">
        <v>43135</v>
      </c>
      <c r="P79" s="7" t="s">
        <v>3767</v>
      </c>
      <c r="Q79" s="7" t="s">
        <v>51</v>
      </c>
      <c r="R79" s="7" t="s">
        <v>51</v>
      </c>
      <c r="S79" s="25" t="s">
        <v>3766</v>
      </c>
      <c r="T79" s="26" t="s">
        <v>54</v>
      </c>
      <c r="U79" s="8" t="s">
        <v>3768</v>
      </c>
    </row>
    <row r="80" spans="1:22" x14ac:dyDescent="0.3">
      <c r="A80" s="19" t="s">
        <v>3769</v>
      </c>
      <c r="B80" s="6" t="s">
        <v>7</v>
      </c>
      <c r="C80" s="6" t="s">
        <v>16</v>
      </c>
      <c r="D80" s="6" t="s">
        <v>2682</v>
      </c>
      <c r="E80" s="7" t="s">
        <v>2918</v>
      </c>
      <c r="F80" s="6" t="s">
        <v>3862</v>
      </c>
      <c r="G80" s="6" t="s">
        <v>34</v>
      </c>
      <c r="H80" s="6" t="s">
        <v>43</v>
      </c>
      <c r="I80" s="34">
        <v>35942</v>
      </c>
      <c r="J80" s="34">
        <v>43119</v>
      </c>
      <c r="K80" s="6">
        <v>102</v>
      </c>
      <c r="L80" s="6" t="s">
        <v>70</v>
      </c>
      <c r="M80" s="6" t="s">
        <v>85</v>
      </c>
      <c r="N80" s="6" t="s">
        <v>230</v>
      </c>
      <c r="O80" s="16">
        <v>43135</v>
      </c>
      <c r="P80" s="7" t="s">
        <v>3771</v>
      </c>
      <c r="Q80" s="7" t="s">
        <v>51</v>
      </c>
      <c r="R80" s="7" t="s">
        <v>51</v>
      </c>
      <c r="S80" s="25" t="s">
        <v>3770</v>
      </c>
      <c r="T80" s="26" t="s">
        <v>54</v>
      </c>
      <c r="V80" s="9" t="s">
        <v>1428</v>
      </c>
    </row>
    <row r="81" spans="1:22" x14ac:dyDescent="0.3">
      <c r="A81" s="19" t="s">
        <v>3772</v>
      </c>
      <c r="B81" s="6" t="s">
        <v>7</v>
      </c>
      <c r="C81" s="6" t="s">
        <v>843</v>
      </c>
      <c r="D81" s="6" t="s">
        <v>2682</v>
      </c>
      <c r="E81" s="7" t="s">
        <v>3773</v>
      </c>
      <c r="F81" s="6" t="s">
        <v>3862</v>
      </c>
      <c r="G81" s="6" t="s">
        <v>34</v>
      </c>
      <c r="H81" s="6" t="s">
        <v>43</v>
      </c>
      <c r="I81" s="34">
        <v>40079</v>
      </c>
      <c r="J81" s="34">
        <v>40151</v>
      </c>
      <c r="K81" s="6">
        <v>47</v>
      </c>
      <c r="L81" s="6" t="s">
        <v>93</v>
      </c>
      <c r="M81" s="6" t="s">
        <v>85</v>
      </c>
      <c r="N81" s="6" t="s">
        <v>231</v>
      </c>
      <c r="O81" s="16">
        <v>43135</v>
      </c>
      <c r="P81" s="7" t="s">
        <v>3775</v>
      </c>
      <c r="Q81" s="7" t="s">
        <v>51</v>
      </c>
      <c r="R81" s="7" t="s">
        <v>51</v>
      </c>
      <c r="S81" s="25" t="s">
        <v>3774</v>
      </c>
      <c r="T81" s="26" t="s">
        <v>54</v>
      </c>
    </row>
    <row r="82" spans="1:22" x14ac:dyDescent="0.3">
      <c r="A82" s="19" t="s">
        <v>3776</v>
      </c>
      <c r="B82" s="6" t="s">
        <v>7</v>
      </c>
      <c r="C82" s="6" t="s">
        <v>843</v>
      </c>
      <c r="D82" s="6" t="s">
        <v>2682</v>
      </c>
      <c r="E82" s="7" t="s">
        <v>3773</v>
      </c>
      <c r="F82" s="6" t="s">
        <v>3862</v>
      </c>
      <c r="G82" s="6" t="s">
        <v>34</v>
      </c>
      <c r="H82" s="6" t="s">
        <v>43</v>
      </c>
      <c r="I82" s="34">
        <v>38978</v>
      </c>
      <c r="J82" s="34">
        <v>40153</v>
      </c>
      <c r="K82" s="6">
        <v>47</v>
      </c>
      <c r="L82" s="6" t="s">
        <v>93</v>
      </c>
      <c r="M82" s="6" t="s">
        <v>85</v>
      </c>
      <c r="N82" s="6" t="s">
        <v>231</v>
      </c>
      <c r="O82" s="16">
        <v>43135</v>
      </c>
      <c r="P82" s="7" t="s">
        <v>3778</v>
      </c>
      <c r="Q82" s="7" t="s">
        <v>51</v>
      </c>
      <c r="R82" s="7" t="s">
        <v>51</v>
      </c>
      <c r="S82" s="25" t="s">
        <v>3780</v>
      </c>
      <c r="T82" s="26" t="s">
        <v>54</v>
      </c>
    </row>
    <row r="83" spans="1:22" x14ac:dyDescent="0.3">
      <c r="A83" s="19" t="s">
        <v>3777</v>
      </c>
      <c r="B83" s="6" t="s">
        <v>7</v>
      </c>
      <c r="C83" s="6" t="s">
        <v>843</v>
      </c>
      <c r="D83" s="6" t="s">
        <v>2682</v>
      </c>
      <c r="E83" s="7" t="s">
        <v>3773</v>
      </c>
      <c r="F83" s="6" t="s">
        <v>3862</v>
      </c>
      <c r="G83" s="6" t="s">
        <v>34</v>
      </c>
      <c r="H83" s="6" t="s">
        <v>43</v>
      </c>
      <c r="I83" s="34">
        <v>39344</v>
      </c>
      <c r="J83" s="34">
        <v>40153</v>
      </c>
      <c r="K83" s="6">
        <v>49</v>
      </c>
      <c r="L83" s="6" t="s">
        <v>93</v>
      </c>
      <c r="M83" s="6" t="s">
        <v>85</v>
      </c>
      <c r="N83" s="6" t="s">
        <v>231</v>
      </c>
      <c r="O83" s="16">
        <v>43135</v>
      </c>
      <c r="P83" s="7" t="s">
        <v>3778</v>
      </c>
      <c r="Q83" s="7" t="s">
        <v>51</v>
      </c>
      <c r="R83" s="7" t="s">
        <v>51</v>
      </c>
      <c r="S83" s="25" t="s">
        <v>3779</v>
      </c>
      <c r="T83" s="26" t="s">
        <v>54</v>
      </c>
    </row>
    <row r="84" spans="1:22" x14ac:dyDescent="0.3">
      <c r="A84" s="19" t="s">
        <v>3791</v>
      </c>
      <c r="B84" s="6" t="s">
        <v>7</v>
      </c>
      <c r="C84" s="6" t="s">
        <v>843</v>
      </c>
      <c r="D84" s="6" t="s">
        <v>2682</v>
      </c>
      <c r="E84" s="7" t="s">
        <v>3773</v>
      </c>
      <c r="F84" s="6" t="s">
        <v>3862</v>
      </c>
      <c r="G84" s="6" t="s">
        <v>34</v>
      </c>
      <c r="H84" s="6" t="s">
        <v>43</v>
      </c>
      <c r="I84" s="34">
        <v>38726</v>
      </c>
      <c r="J84" s="34">
        <v>40153</v>
      </c>
      <c r="K84" s="6">
        <v>43</v>
      </c>
      <c r="L84" s="6" t="s">
        <v>70</v>
      </c>
      <c r="M84" s="6" t="s">
        <v>85</v>
      </c>
      <c r="N84" s="6" t="s">
        <v>231</v>
      </c>
      <c r="O84" s="16">
        <v>43135</v>
      </c>
      <c r="P84" s="7" t="s">
        <v>3791</v>
      </c>
      <c r="Q84" s="7" t="s">
        <v>51</v>
      </c>
      <c r="R84" s="7" t="s">
        <v>51</v>
      </c>
      <c r="S84" s="25" t="s">
        <v>3792</v>
      </c>
      <c r="T84" s="26" t="s">
        <v>54</v>
      </c>
    </row>
    <row r="85" spans="1:22" x14ac:dyDescent="0.3">
      <c r="A85" s="19" t="s">
        <v>3781</v>
      </c>
      <c r="B85" s="6" t="s">
        <v>7</v>
      </c>
      <c r="C85" s="6" t="s">
        <v>16</v>
      </c>
      <c r="D85" s="6" t="s">
        <v>25</v>
      </c>
      <c r="E85" s="7" t="s">
        <v>3782</v>
      </c>
      <c r="F85" s="6" t="s">
        <v>3862</v>
      </c>
      <c r="G85" s="6" t="s">
        <v>34</v>
      </c>
      <c r="H85" s="6" t="s">
        <v>43</v>
      </c>
      <c r="I85" s="34">
        <v>39975</v>
      </c>
      <c r="J85" s="34">
        <v>40807</v>
      </c>
      <c r="K85" s="6">
        <v>13</v>
      </c>
      <c r="L85" s="6" t="s">
        <v>70</v>
      </c>
      <c r="M85" s="6" t="s">
        <v>85</v>
      </c>
      <c r="N85" s="6" t="s">
        <v>231</v>
      </c>
      <c r="O85" s="16">
        <v>43135</v>
      </c>
      <c r="P85" s="7" t="s">
        <v>3785</v>
      </c>
      <c r="Q85" s="7" t="s">
        <v>51</v>
      </c>
      <c r="R85" s="7" t="s">
        <v>51</v>
      </c>
      <c r="S85" s="25" t="s">
        <v>3783</v>
      </c>
      <c r="T85" s="26" t="s">
        <v>54</v>
      </c>
      <c r="U85" s="8" t="s">
        <v>3784</v>
      </c>
    </row>
    <row r="86" spans="1:22" x14ac:dyDescent="0.3">
      <c r="A86" s="18" t="s">
        <v>60</v>
      </c>
      <c r="B86" s="3" t="s">
        <v>7</v>
      </c>
      <c r="C86" s="3" t="s">
        <v>16</v>
      </c>
      <c r="D86" s="3" t="s">
        <v>27</v>
      </c>
      <c r="E86" s="4" t="s">
        <v>51</v>
      </c>
      <c r="F86" s="6" t="s">
        <v>3862</v>
      </c>
      <c r="G86" s="3" t="s">
        <v>34</v>
      </c>
      <c r="H86" s="3" t="s">
        <v>43</v>
      </c>
      <c r="I86" s="33">
        <v>38970</v>
      </c>
      <c r="J86" s="33">
        <v>43104</v>
      </c>
      <c r="K86" s="3">
        <v>429</v>
      </c>
      <c r="L86" s="3" t="s">
        <v>66</v>
      </c>
      <c r="M86" s="3" t="s">
        <v>84</v>
      </c>
      <c r="N86" s="3" t="s">
        <v>230</v>
      </c>
      <c r="O86" s="15">
        <v>43105</v>
      </c>
      <c r="P86" s="29" t="s">
        <v>61</v>
      </c>
      <c r="Q86" s="5" t="s">
        <v>62</v>
      </c>
      <c r="R86" s="5" t="s">
        <v>238</v>
      </c>
      <c r="S86" s="37" t="s">
        <v>237</v>
      </c>
      <c r="T86" s="28" t="s">
        <v>63</v>
      </c>
      <c r="U86" s="21" t="s">
        <v>54</v>
      </c>
      <c r="V86" s="2"/>
    </row>
    <row r="87" spans="1:22" x14ac:dyDescent="0.3">
      <c r="A87" s="19" t="s">
        <v>3786</v>
      </c>
      <c r="B87" s="6" t="s">
        <v>7</v>
      </c>
      <c r="C87" s="6" t="s">
        <v>16</v>
      </c>
      <c r="D87" s="6" t="s">
        <v>27</v>
      </c>
      <c r="E87" s="7" t="s">
        <v>51</v>
      </c>
      <c r="F87" s="6" t="s">
        <v>76</v>
      </c>
      <c r="G87" s="6" t="s">
        <v>836</v>
      </c>
      <c r="H87" s="6" t="s">
        <v>43</v>
      </c>
      <c r="I87" s="34">
        <v>42617</v>
      </c>
      <c r="J87" s="34">
        <v>42710</v>
      </c>
      <c r="K87" s="6">
        <v>9</v>
      </c>
      <c r="L87" s="6" t="s">
        <v>70</v>
      </c>
      <c r="M87" s="6" t="s">
        <v>85</v>
      </c>
      <c r="N87" s="6" t="s">
        <v>231</v>
      </c>
      <c r="O87" s="16">
        <v>43135</v>
      </c>
      <c r="P87" s="7" t="s">
        <v>3787</v>
      </c>
      <c r="Q87" s="7" t="s">
        <v>3788</v>
      </c>
      <c r="R87" s="7" t="s">
        <v>3789</v>
      </c>
      <c r="S87" s="25" t="s">
        <v>3790</v>
      </c>
      <c r="T87" s="26" t="s">
        <v>54</v>
      </c>
    </row>
    <row r="88" spans="1:22" x14ac:dyDescent="0.3">
      <c r="A88" s="19" t="s">
        <v>3793</v>
      </c>
      <c r="B88" s="6" t="s">
        <v>7</v>
      </c>
      <c r="C88" s="6" t="s">
        <v>17</v>
      </c>
      <c r="D88" s="6" t="s">
        <v>27</v>
      </c>
      <c r="E88" s="7" t="s">
        <v>51</v>
      </c>
      <c r="F88" s="6" t="s">
        <v>76</v>
      </c>
      <c r="G88" s="6" t="s">
        <v>36</v>
      </c>
      <c r="H88" s="6" t="s">
        <v>44</v>
      </c>
      <c r="I88" s="34">
        <v>40950</v>
      </c>
      <c r="J88" s="34">
        <v>41157</v>
      </c>
      <c r="K88" s="6">
        <v>5</v>
      </c>
      <c r="L88" s="6" t="s">
        <v>70</v>
      </c>
      <c r="M88" s="6" t="s">
        <v>85</v>
      </c>
      <c r="N88" s="6" t="s">
        <v>231</v>
      </c>
      <c r="O88" s="16">
        <v>43135</v>
      </c>
      <c r="P88" s="7" t="s">
        <v>3795</v>
      </c>
      <c r="Q88" s="7" t="s">
        <v>51</v>
      </c>
      <c r="R88" s="7" t="s">
        <v>51</v>
      </c>
      <c r="S88" s="25" t="s">
        <v>3794</v>
      </c>
      <c r="T88" s="26" t="s">
        <v>54</v>
      </c>
    </row>
    <row r="89" spans="1:22" x14ac:dyDescent="0.3">
      <c r="A89" s="19" t="s">
        <v>3796</v>
      </c>
      <c r="B89" s="6" t="s">
        <v>7</v>
      </c>
      <c r="C89" s="6" t="s">
        <v>16</v>
      </c>
      <c r="D89" s="6" t="s">
        <v>2835</v>
      </c>
      <c r="E89" s="7" t="s">
        <v>279</v>
      </c>
      <c r="F89" s="6" t="s">
        <v>3862</v>
      </c>
      <c r="G89" s="6" t="s">
        <v>35</v>
      </c>
      <c r="H89" s="6" t="s">
        <v>44</v>
      </c>
      <c r="I89" s="34">
        <v>42283</v>
      </c>
      <c r="J89" s="34">
        <v>43108</v>
      </c>
      <c r="K89" s="6">
        <v>25</v>
      </c>
      <c r="L89" s="6" t="s">
        <v>67</v>
      </c>
      <c r="M89" s="6" t="s">
        <v>85</v>
      </c>
      <c r="N89" s="6" t="s">
        <v>230</v>
      </c>
      <c r="O89" s="16">
        <v>43135</v>
      </c>
      <c r="P89" s="7" t="s">
        <v>51</v>
      </c>
      <c r="Q89" s="7" t="s">
        <v>51</v>
      </c>
      <c r="R89" s="7" t="s">
        <v>51</v>
      </c>
      <c r="S89" s="25" t="s">
        <v>3797</v>
      </c>
      <c r="T89" s="26" t="s">
        <v>54</v>
      </c>
    </row>
    <row r="90" spans="1:22" x14ac:dyDescent="0.3">
      <c r="A90" s="19" t="s">
        <v>3798</v>
      </c>
      <c r="B90" s="6" t="s">
        <v>7</v>
      </c>
      <c r="C90" s="6" t="s">
        <v>16</v>
      </c>
      <c r="D90" s="6" t="s">
        <v>27</v>
      </c>
      <c r="E90" s="7" t="s">
        <v>51</v>
      </c>
      <c r="F90" s="6" t="s">
        <v>76</v>
      </c>
      <c r="G90" s="6" t="s">
        <v>836</v>
      </c>
      <c r="H90" s="6" t="s">
        <v>44</v>
      </c>
      <c r="I90" s="34">
        <v>43130</v>
      </c>
      <c r="J90" s="34">
        <v>43130</v>
      </c>
      <c r="K90" s="6">
        <v>2</v>
      </c>
      <c r="L90" s="6" t="s">
        <v>76</v>
      </c>
      <c r="M90" s="6" t="s">
        <v>85</v>
      </c>
      <c r="N90" s="6" t="s">
        <v>230</v>
      </c>
      <c r="O90" s="16">
        <v>43135</v>
      </c>
      <c r="P90" s="7" t="s">
        <v>51</v>
      </c>
      <c r="Q90" s="7" t="s">
        <v>51</v>
      </c>
      <c r="R90" s="7" t="s">
        <v>51</v>
      </c>
      <c r="S90" s="25" t="s">
        <v>3799</v>
      </c>
      <c r="T90" s="26" t="s">
        <v>54</v>
      </c>
    </row>
    <row r="91" spans="1:22" x14ac:dyDescent="0.3">
      <c r="A91" s="19" t="s">
        <v>3800</v>
      </c>
      <c r="B91" s="6" t="s">
        <v>7</v>
      </c>
      <c r="C91" s="6" t="s">
        <v>16</v>
      </c>
      <c r="D91" s="6" t="s">
        <v>2682</v>
      </c>
      <c r="E91" s="7" t="s">
        <v>3758</v>
      </c>
      <c r="F91" s="6" t="s">
        <v>3862</v>
      </c>
      <c r="G91" s="6" t="s">
        <v>34</v>
      </c>
      <c r="H91" s="6" t="s">
        <v>44</v>
      </c>
      <c r="I91" s="34">
        <v>40581</v>
      </c>
      <c r="J91" s="34">
        <v>43134</v>
      </c>
      <c r="K91" s="6">
        <v>2553</v>
      </c>
      <c r="L91" s="6" t="s">
        <v>65</v>
      </c>
      <c r="M91" s="6" t="s">
        <v>85</v>
      </c>
      <c r="N91" s="6" t="s">
        <v>230</v>
      </c>
      <c r="O91" s="16">
        <v>43135</v>
      </c>
      <c r="P91" s="7" t="s">
        <v>51</v>
      </c>
      <c r="Q91" s="7" t="s">
        <v>51</v>
      </c>
      <c r="R91" s="7" t="s">
        <v>51</v>
      </c>
      <c r="S91" s="25" t="s">
        <v>3801</v>
      </c>
      <c r="T91" s="26" t="s">
        <v>54</v>
      </c>
      <c r="U91" s="8" t="s">
        <v>3802</v>
      </c>
    </row>
    <row r="92" spans="1:22" x14ac:dyDescent="0.3">
      <c r="A92" s="19" t="s">
        <v>3803</v>
      </c>
      <c r="B92" s="6" t="s">
        <v>7</v>
      </c>
      <c r="C92" s="6" t="s">
        <v>16</v>
      </c>
      <c r="D92" s="6" t="s">
        <v>27</v>
      </c>
      <c r="E92" s="7" t="s">
        <v>51</v>
      </c>
      <c r="F92" s="6" t="s">
        <v>3862</v>
      </c>
      <c r="G92" s="6" t="s">
        <v>34</v>
      </c>
      <c r="H92" s="6" t="s">
        <v>44</v>
      </c>
      <c r="I92" s="34">
        <v>43056</v>
      </c>
      <c r="J92" s="34">
        <v>43133</v>
      </c>
      <c r="K92" s="6">
        <v>10</v>
      </c>
      <c r="L92" s="6" t="s">
        <v>66</v>
      </c>
      <c r="M92" s="6" t="s">
        <v>82</v>
      </c>
      <c r="N92" s="6" t="s">
        <v>230</v>
      </c>
      <c r="O92" s="16">
        <v>43135</v>
      </c>
      <c r="P92" s="7" t="s">
        <v>3805</v>
      </c>
      <c r="Q92" s="7" t="s">
        <v>3806</v>
      </c>
      <c r="R92" s="7" t="s">
        <v>51</v>
      </c>
      <c r="S92" s="25" t="s">
        <v>3804</v>
      </c>
      <c r="T92" s="26" t="s">
        <v>54</v>
      </c>
    </row>
    <row r="93" spans="1:22" x14ac:dyDescent="0.3">
      <c r="A93" s="19" t="s">
        <v>3807</v>
      </c>
      <c r="B93" s="6" t="s">
        <v>7</v>
      </c>
      <c r="C93" s="6" t="s">
        <v>16</v>
      </c>
      <c r="D93" s="6" t="s">
        <v>27</v>
      </c>
      <c r="E93" s="7" t="s">
        <v>51</v>
      </c>
      <c r="F93" s="6" t="s">
        <v>76</v>
      </c>
      <c r="G93" s="6" t="s">
        <v>167</v>
      </c>
      <c r="H93" s="6" t="s">
        <v>43</v>
      </c>
      <c r="I93" s="34">
        <v>43086</v>
      </c>
      <c r="J93" s="34">
        <v>43098</v>
      </c>
      <c r="K93" s="6">
        <v>2</v>
      </c>
      <c r="L93" s="6" t="s">
        <v>76</v>
      </c>
      <c r="M93" s="6" t="s">
        <v>85</v>
      </c>
      <c r="N93" s="6" t="s">
        <v>230</v>
      </c>
      <c r="O93" s="16">
        <v>43135</v>
      </c>
      <c r="P93" s="7" t="s">
        <v>3809</v>
      </c>
      <c r="Q93" s="7" t="s">
        <v>3810</v>
      </c>
      <c r="R93" s="7" t="s">
        <v>3811</v>
      </c>
      <c r="S93" s="25" t="s">
        <v>3808</v>
      </c>
      <c r="T93" s="26" t="s">
        <v>54</v>
      </c>
      <c r="U93" s="8" t="s">
        <v>3812</v>
      </c>
    </row>
    <row r="94" spans="1:22" x14ac:dyDescent="0.3">
      <c r="A94" s="19" t="s">
        <v>3813</v>
      </c>
      <c r="B94" s="6" t="s">
        <v>7</v>
      </c>
      <c r="C94" s="6" t="s">
        <v>16</v>
      </c>
      <c r="D94" s="6" t="s">
        <v>27</v>
      </c>
      <c r="E94" s="7" t="s">
        <v>51</v>
      </c>
      <c r="F94" s="40" t="s">
        <v>3859</v>
      </c>
      <c r="G94" s="6" t="s">
        <v>35</v>
      </c>
      <c r="H94" s="6" t="s">
        <v>43</v>
      </c>
      <c r="I94" s="34">
        <v>39448</v>
      </c>
      <c r="J94" s="34">
        <v>42155</v>
      </c>
      <c r="K94" s="6">
        <v>72</v>
      </c>
      <c r="L94" s="6" t="s">
        <v>70</v>
      </c>
      <c r="M94" s="6" t="s">
        <v>87</v>
      </c>
      <c r="N94" s="6" t="s">
        <v>231</v>
      </c>
      <c r="O94" s="16">
        <v>43135</v>
      </c>
      <c r="P94" s="7" t="s">
        <v>3817</v>
      </c>
      <c r="Q94" s="7" t="s">
        <v>3815</v>
      </c>
      <c r="R94" s="7" t="s">
        <v>3816</v>
      </c>
      <c r="S94" s="25" t="s">
        <v>3814</v>
      </c>
      <c r="T94" s="26" t="s">
        <v>54</v>
      </c>
    </row>
    <row r="95" spans="1:22" x14ac:dyDescent="0.3">
      <c r="A95" s="19" t="s">
        <v>3818</v>
      </c>
      <c r="B95" s="6" t="s">
        <v>8</v>
      </c>
      <c r="C95" s="6" t="s">
        <v>843</v>
      </c>
      <c r="D95" s="6" t="s">
        <v>2682</v>
      </c>
      <c r="E95" s="7" t="s">
        <v>2363</v>
      </c>
      <c r="F95" s="6" t="s">
        <v>3862</v>
      </c>
      <c r="G95" s="6" t="s">
        <v>3819</v>
      </c>
      <c r="H95" s="6" t="s">
        <v>43</v>
      </c>
      <c r="I95" s="34">
        <v>42549</v>
      </c>
      <c r="J95" s="34">
        <v>42551</v>
      </c>
      <c r="K95" s="6">
        <v>11</v>
      </c>
      <c r="L95" s="6" t="s">
        <v>76</v>
      </c>
      <c r="M95" s="6" t="s">
        <v>85</v>
      </c>
      <c r="N95" s="6" t="s">
        <v>231</v>
      </c>
      <c r="O95" s="16">
        <v>43135</v>
      </c>
      <c r="P95" s="7" t="s">
        <v>3821</v>
      </c>
      <c r="Q95" s="7" t="s">
        <v>51</v>
      </c>
      <c r="R95" s="7" t="s">
        <v>51</v>
      </c>
      <c r="S95" s="25" t="s">
        <v>3822</v>
      </c>
      <c r="T95" s="26" t="s">
        <v>54</v>
      </c>
      <c r="U95" s="8" t="s">
        <v>3820</v>
      </c>
      <c r="V95" s="9" t="s">
        <v>1428</v>
      </c>
    </row>
    <row r="96" spans="1:22" x14ac:dyDescent="0.3">
      <c r="A96" s="19" t="s">
        <v>3823</v>
      </c>
      <c r="B96" s="6" t="s">
        <v>6</v>
      </c>
      <c r="C96" s="6" t="s">
        <v>16</v>
      </c>
      <c r="D96" s="6" t="s">
        <v>26</v>
      </c>
      <c r="E96" s="7" t="s">
        <v>3824</v>
      </c>
      <c r="F96" s="40" t="s">
        <v>3859</v>
      </c>
      <c r="G96" s="6" t="s">
        <v>34</v>
      </c>
      <c r="H96" s="6" t="s">
        <v>43</v>
      </c>
      <c r="I96" s="34">
        <v>40040</v>
      </c>
      <c r="J96" s="34">
        <v>41580</v>
      </c>
      <c r="K96" s="6">
        <v>65</v>
      </c>
      <c r="L96" s="6" t="s">
        <v>70</v>
      </c>
      <c r="M96" s="6" t="s">
        <v>85</v>
      </c>
      <c r="N96" s="6" t="s">
        <v>231</v>
      </c>
      <c r="O96" s="16">
        <v>43135</v>
      </c>
      <c r="P96" s="7" t="s">
        <v>3826</v>
      </c>
      <c r="Q96" s="7" t="s">
        <v>51</v>
      </c>
      <c r="R96" s="7" t="s">
        <v>51</v>
      </c>
      <c r="S96" s="25" t="s">
        <v>3825</v>
      </c>
      <c r="T96" s="26" t="s">
        <v>54</v>
      </c>
      <c r="V96" s="9" t="s">
        <v>1428</v>
      </c>
    </row>
    <row r="97" spans="1:22" x14ac:dyDescent="0.3">
      <c r="A97" s="19" t="s">
        <v>3827</v>
      </c>
      <c r="B97" s="6" t="s">
        <v>3856</v>
      </c>
      <c r="C97" s="6" t="s">
        <v>843</v>
      </c>
      <c r="D97" s="6" t="s">
        <v>2682</v>
      </c>
      <c r="E97" s="7" t="s">
        <v>2363</v>
      </c>
      <c r="F97" s="6" t="s">
        <v>3862</v>
      </c>
      <c r="G97" s="6" t="s">
        <v>3819</v>
      </c>
      <c r="H97" s="6" t="s">
        <v>43</v>
      </c>
      <c r="I97" s="34">
        <v>43130</v>
      </c>
      <c r="J97" s="34">
        <v>43131</v>
      </c>
      <c r="K97" s="6">
        <v>14</v>
      </c>
      <c r="L97" s="6" t="s">
        <v>76</v>
      </c>
      <c r="M97" s="6" t="s">
        <v>85</v>
      </c>
      <c r="N97" s="6" t="s">
        <v>230</v>
      </c>
      <c r="O97" s="16">
        <v>46787</v>
      </c>
      <c r="P97" s="7" t="s">
        <v>3829</v>
      </c>
      <c r="Q97" s="7" t="s">
        <v>51</v>
      </c>
      <c r="R97" s="7" t="s">
        <v>51</v>
      </c>
      <c r="S97" s="25" t="s">
        <v>3828</v>
      </c>
      <c r="T97" s="26" t="s">
        <v>54</v>
      </c>
      <c r="V97" s="9" t="s">
        <v>1428</v>
      </c>
    </row>
    <row r="98" spans="1:22" x14ac:dyDescent="0.3">
      <c r="A98" s="19" t="s">
        <v>3830</v>
      </c>
      <c r="B98" s="6" t="s">
        <v>7</v>
      </c>
      <c r="C98" s="6" t="s">
        <v>16</v>
      </c>
      <c r="D98" s="6" t="s">
        <v>2835</v>
      </c>
      <c r="E98" s="7" t="s">
        <v>2724</v>
      </c>
      <c r="F98" s="6" t="s">
        <v>3862</v>
      </c>
      <c r="G98" s="6" t="s">
        <v>34</v>
      </c>
      <c r="H98" s="6" t="s">
        <v>44</v>
      </c>
      <c r="I98" s="34">
        <v>38777</v>
      </c>
      <c r="J98" s="34">
        <v>40329</v>
      </c>
      <c r="K98" s="6">
        <v>39</v>
      </c>
      <c r="L98" s="6" t="s">
        <v>70</v>
      </c>
      <c r="M98" s="6" t="s">
        <v>85</v>
      </c>
      <c r="N98" s="6" t="s">
        <v>231</v>
      </c>
      <c r="O98" s="16">
        <v>43135</v>
      </c>
      <c r="P98" s="7" t="s">
        <v>3832</v>
      </c>
      <c r="Q98" s="7" t="s">
        <v>51</v>
      </c>
      <c r="R98" s="7" t="s">
        <v>51</v>
      </c>
      <c r="S98" s="25" t="s">
        <v>3831</v>
      </c>
      <c r="T98" s="26" t="s">
        <v>54</v>
      </c>
    </row>
    <row r="99" spans="1:22" x14ac:dyDescent="0.3">
      <c r="A99" s="19" t="s">
        <v>3833</v>
      </c>
      <c r="B99" s="6" t="s">
        <v>6</v>
      </c>
      <c r="C99" s="6" t="s">
        <v>18</v>
      </c>
      <c r="D99" s="6" t="s">
        <v>2835</v>
      </c>
      <c r="E99" s="7" t="s">
        <v>3834</v>
      </c>
      <c r="F99" s="6" t="s">
        <v>3862</v>
      </c>
      <c r="G99" s="6" t="s">
        <v>36</v>
      </c>
      <c r="H99" s="6" t="s">
        <v>44</v>
      </c>
      <c r="I99" s="34">
        <v>39167</v>
      </c>
      <c r="J99" s="34">
        <v>40091</v>
      </c>
      <c r="K99" s="6">
        <v>9</v>
      </c>
      <c r="L99" s="6" t="s">
        <v>70</v>
      </c>
      <c r="M99" s="6" t="s">
        <v>85</v>
      </c>
      <c r="N99" s="6" t="s">
        <v>231</v>
      </c>
      <c r="O99" s="16">
        <v>43135</v>
      </c>
      <c r="P99" s="7" t="s">
        <v>3836</v>
      </c>
      <c r="Q99" s="7" t="s">
        <v>51</v>
      </c>
      <c r="R99" s="7" t="s">
        <v>51</v>
      </c>
      <c r="S99" s="25" t="s">
        <v>3835</v>
      </c>
      <c r="T99" s="26" t="s">
        <v>54</v>
      </c>
    </row>
    <row r="100" spans="1:22" x14ac:dyDescent="0.3">
      <c r="A100" s="19" t="s">
        <v>3837</v>
      </c>
      <c r="B100" s="6" t="s">
        <v>7</v>
      </c>
      <c r="C100" s="6" t="s">
        <v>16</v>
      </c>
      <c r="D100" s="6" t="s">
        <v>27</v>
      </c>
      <c r="E100" s="7" t="s">
        <v>51</v>
      </c>
      <c r="F100" s="40" t="s">
        <v>3859</v>
      </c>
      <c r="G100" s="6" t="s">
        <v>836</v>
      </c>
      <c r="H100" s="6" t="s">
        <v>44</v>
      </c>
      <c r="I100" s="34">
        <v>41022</v>
      </c>
      <c r="J100" s="34">
        <v>43132</v>
      </c>
      <c r="K100" s="6">
        <v>158</v>
      </c>
      <c r="L100" s="6" t="s">
        <v>70</v>
      </c>
      <c r="M100" s="6" t="s">
        <v>85</v>
      </c>
      <c r="N100" s="6" t="s">
        <v>230</v>
      </c>
      <c r="O100" s="16">
        <v>43135</v>
      </c>
      <c r="P100" s="7" t="s">
        <v>3838</v>
      </c>
      <c r="Q100" s="7" t="s">
        <v>3840</v>
      </c>
      <c r="R100" s="7" t="s">
        <v>3841</v>
      </c>
      <c r="S100" s="25" t="s">
        <v>3839</v>
      </c>
      <c r="T100" s="26" t="s">
        <v>54</v>
      </c>
    </row>
    <row r="101" spans="1:22" x14ac:dyDescent="0.3">
      <c r="A101" s="18" t="s">
        <v>77</v>
      </c>
      <c r="B101" s="6" t="s">
        <v>944</v>
      </c>
      <c r="C101" s="3" t="s">
        <v>16</v>
      </c>
      <c r="D101" s="3" t="s">
        <v>27</v>
      </c>
      <c r="E101" s="4" t="s">
        <v>51</v>
      </c>
      <c r="F101" s="6" t="s">
        <v>3862</v>
      </c>
      <c r="G101" s="3" t="s">
        <v>34</v>
      </c>
      <c r="H101" s="3" t="s">
        <v>43</v>
      </c>
      <c r="I101" s="33" t="s">
        <v>986</v>
      </c>
      <c r="J101" s="33" t="s">
        <v>986</v>
      </c>
      <c r="K101" s="3">
        <v>29</v>
      </c>
      <c r="L101" s="3" t="s">
        <v>70</v>
      </c>
      <c r="M101" s="3" t="s">
        <v>85</v>
      </c>
      <c r="N101" s="3" t="s">
        <v>231</v>
      </c>
      <c r="O101" s="15">
        <v>43105</v>
      </c>
      <c r="P101" s="29" t="s">
        <v>78</v>
      </c>
      <c r="Q101" s="5" t="s">
        <v>239</v>
      </c>
      <c r="R101" s="5" t="s">
        <v>51</v>
      </c>
      <c r="S101" s="5" t="s">
        <v>51</v>
      </c>
      <c r="T101" s="5" t="s">
        <v>54</v>
      </c>
      <c r="U101" s="14"/>
      <c r="V101" s="2"/>
    </row>
    <row r="102" spans="1:22" x14ac:dyDescent="0.3">
      <c r="A102" s="19" t="s">
        <v>79</v>
      </c>
      <c r="B102" s="6" t="s">
        <v>6</v>
      </c>
      <c r="C102" s="6" t="s">
        <v>16</v>
      </c>
      <c r="D102" s="6" t="s">
        <v>27</v>
      </c>
      <c r="E102" s="4" t="s">
        <v>51</v>
      </c>
      <c r="F102" s="6" t="s">
        <v>3862</v>
      </c>
      <c r="G102" s="6" t="s">
        <v>34</v>
      </c>
      <c r="H102" s="6" t="s">
        <v>43</v>
      </c>
      <c r="I102" s="34">
        <v>42217</v>
      </c>
      <c r="J102" s="34">
        <v>43011</v>
      </c>
      <c r="K102" s="6">
        <v>22</v>
      </c>
      <c r="L102" s="6" t="s">
        <v>67</v>
      </c>
      <c r="M102" s="6" t="s">
        <v>82</v>
      </c>
      <c r="N102" s="6" t="s">
        <v>230</v>
      </c>
      <c r="O102" s="16">
        <v>43105</v>
      </c>
      <c r="P102" s="7" t="s">
        <v>80</v>
      </c>
      <c r="Q102" s="5" t="s">
        <v>240</v>
      </c>
      <c r="R102" s="5" t="s">
        <v>241</v>
      </c>
      <c r="S102" s="37" t="s">
        <v>242</v>
      </c>
      <c r="T102" s="5" t="s">
        <v>54</v>
      </c>
    </row>
    <row r="103" spans="1:22" x14ac:dyDescent="0.3">
      <c r="A103" s="19" t="s">
        <v>3368</v>
      </c>
      <c r="B103" s="6" t="s">
        <v>8</v>
      </c>
      <c r="C103" s="6" t="s">
        <v>18</v>
      </c>
      <c r="D103" s="6" t="s">
        <v>25</v>
      </c>
      <c r="E103" s="7" t="s">
        <v>1135</v>
      </c>
      <c r="F103" s="6" t="s">
        <v>3862</v>
      </c>
      <c r="G103" s="6" t="s">
        <v>34</v>
      </c>
      <c r="H103" s="6" t="s">
        <v>43</v>
      </c>
      <c r="I103" s="34">
        <v>40159</v>
      </c>
      <c r="J103" s="34">
        <v>43128</v>
      </c>
      <c r="K103" s="6">
        <v>326</v>
      </c>
      <c r="L103" s="6" t="s">
        <v>66</v>
      </c>
      <c r="M103" s="6" t="s">
        <v>85</v>
      </c>
      <c r="N103" s="6" t="s">
        <v>230</v>
      </c>
      <c r="O103" s="16">
        <v>43133</v>
      </c>
      <c r="P103" s="7" t="s">
        <v>3372</v>
      </c>
      <c r="Q103" s="25" t="s">
        <v>3369</v>
      </c>
      <c r="R103" s="25" t="s">
        <v>3371</v>
      </c>
      <c r="S103" s="25" t="s">
        <v>3370</v>
      </c>
      <c r="T103" s="26" t="s">
        <v>54</v>
      </c>
    </row>
    <row r="104" spans="1:22" x14ac:dyDescent="0.3">
      <c r="A104" s="19" t="s">
        <v>3373</v>
      </c>
      <c r="B104" s="3" t="s">
        <v>3853</v>
      </c>
      <c r="C104" s="6" t="s">
        <v>16</v>
      </c>
      <c r="D104" s="6" t="s">
        <v>22</v>
      </c>
      <c r="E104" s="7" t="s">
        <v>3376</v>
      </c>
      <c r="F104" s="6" t="s">
        <v>76</v>
      </c>
      <c r="G104" s="6" t="s">
        <v>35</v>
      </c>
      <c r="H104" s="6" t="s">
        <v>44</v>
      </c>
      <c r="I104" s="34">
        <v>42768</v>
      </c>
      <c r="J104" s="34">
        <v>42948</v>
      </c>
      <c r="K104" s="6">
        <v>20</v>
      </c>
      <c r="L104" s="6" t="s">
        <v>70</v>
      </c>
      <c r="M104" s="6" t="s">
        <v>85</v>
      </c>
      <c r="N104" s="6" t="s">
        <v>229</v>
      </c>
      <c r="O104" s="16">
        <v>43133</v>
      </c>
      <c r="P104" s="7" t="s">
        <v>51</v>
      </c>
      <c r="Q104" s="7" t="s">
        <v>3375</v>
      </c>
      <c r="R104" s="7"/>
      <c r="S104" s="25" t="s">
        <v>3374</v>
      </c>
      <c r="T104" s="26" t="s">
        <v>54</v>
      </c>
    </row>
    <row r="105" spans="1:22" x14ac:dyDescent="0.3">
      <c r="A105" s="19" t="s">
        <v>3377</v>
      </c>
      <c r="B105" s="6" t="s">
        <v>6</v>
      </c>
      <c r="C105" s="6" t="s">
        <v>16</v>
      </c>
      <c r="D105" s="6" t="s">
        <v>27</v>
      </c>
      <c r="E105" s="7" t="s">
        <v>51</v>
      </c>
      <c r="F105" s="6" t="s">
        <v>76</v>
      </c>
      <c r="G105" s="6" t="s">
        <v>836</v>
      </c>
      <c r="H105" s="6" t="s">
        <v>44</v>
      </c>
      <c r="I105" s="34">
        <v>42689</v>
      </c>
      <c r="J105" s="34">
        <v>42991</v>
      </c>
      <c r="K105" s="6">
        <v>9</v>
      </c>
      <c r="L105" s="6" t="s">
        <v>70</v>
      </c>
      <c r="M105" s="6" t="s">
        <v>85</v>
      </c>
      <c r="N105" s="6" t="s">
        <v>229</v>
      </c>
      <c r="O105" s="16">
        <v>43133</v>
      </c>
      <c r="P105" s="7" t="s">
        <v>51</v>
      </c>
      <c r="Q105" s="7" t="s">
        <v>51</v>
      </c>
      <c r="R105" s="7" t="s">
        <v>51</v>
      </c>
      <c r="S105" s="25" t="s">
        <v>3378</v>
      </c>
      <c r="T105" s="26" t="s">
        <v>54</v>
      </c>
    </row>
    <row r="106" spans="1:22" x14ac:dyDescent="0.3">
      <c r="A106" s="19" t="s">
        <v>3379</v>
      </c>
      <c r="B106" s="6" t="s">
        <v>6</v>
      </c>
      <c r="C106" s="6" t="s">
        <v>16</v>
      </c>
      <c r="D106" s="6" t="s">
        <v>25</v>
      </c>
      <c r="E106" s="7" t="s">
        <v>3380</v>
      </c>
      <c r="F106" s="6" t="s">
        <v>3860</v>
      </c>
      <c r="G106" s="6" t="s">
        <v>167</v>
      </c>
      <c r="H106" s="6" t="s">
        <v>43</v>
      </c>
      <c r="I106" s="34">
        <v>40105</v>
      </c>
      <c r="J106" s="34">
        <v>41208</v>
      </c>
      <c r="K106" s="6">
        <v>8</v>
      </c>
      <c r="L106" s="6" t="s">
        <v>70</v>
      </c>
      <c r="M106" s="6" t="s">
        <v>85</v>
      </c>
      <c r="N106" s="6" t="s">
        <v>231</v>
      </c>
      <c r="O106" s="16">
        <v>43133</v>
      </c>
      <c r="P106" s="7" t="s">
        <v>51</v>
      </c>
      <c r="Q106" s="7" t="s">
        <v>51</v>
      </c>
      <c r="R106" s="7" t="s">
        <v>51</v>
      </c>
      <c r="S106" s="25" t="s">
        <v>3381</v>
      </c>
      <c r="T106" s="26" t="s">
        <v>54</v>
      </c>
      <c r="V106" s="9" t="s">
        <v>1428</v>
      </c>
    </row>
    <row r="107" spans="1:22" x14ac:dyDescent="0.3">
      <c r="A107" s="19" t="s">
        <v>3382</v>
      </c>
      <c r="B107" s="6" t="s">
        <v>8</v>
      </c>
      <c r="C107" s="6" t="s">
        <v>16</v>
      </c>
      <c r="D107" s="6" t="s">
        <v>27</v>
      </c>
      <c r="E107" s="7" t="s">
        <v>51</v>
      </c>
      <c r="F107" s="6" t="s">
        <v>76</v>
      </c>
      <c r="G107" s="6" t="s">
        <v>836</v>
      </c>
      <c r="H107" s="6" t="s">
        <v>44</v>
      </c>
      <c r="I107" s="34">
        <v>40941</v>
      </c>
      <c r="J107" s="34">
        <v>40941</v>
      </c>
      <c r="K107" s="6">
        <v>11</v>
      </c>
      <c r="L107" s="6" t="s">
        <v>76</v>
      </c>
      <c r="M107" s="6" t="s">
        <v>85</v>
      </c>
      <c r="N107" s="6" t="s">
        <v>231</v>
      </c>
      <c r="O107" s="16">
        <v>43133</v>
      </c>
      <c r="P107" s="7" t="s">
        <v>51</v>
      </c>
      <c r="Q107" s="7" t="s">
        <v>51</v>
      </c>
      <c r="R107" s="7" t="s">
        <v>51</v>
      </c>
      <c r="S107" s="25" t="s">
        <v>3383</v>
      </c>
      <c r="T107" s="26" t="s">
        <v>54</v>
      </c>
    </row>
    <row r="108" spans="1:22" x14ac:dyDescent="0.3">
      <c r="A108" s="19" t="s">
        <v>3384</v>
      </c>
      <c r="B108" s="6" t="s">
        <v>6</v>
      </c>
      <c r="C108" s="6" t="s">
        <v>16</v>
      </c>
      <c r="D108" s="6" t="s">
        <v>27</v>
      </c>
      <c r="E108" s="7" t="s">
        <v>51</v>
      </c>
      <c r="F108" s="6" t="s">
        <v>3862</v>
      </c>
      <c r="G108" s="6" t="s">
        <v>34</v>
      </c>
      <c r="H108" s="6" t="s">
        <v>44</v>
      </c>
      <c r="I108" s="34">
        <v>41979</v>
      </c>
      <c r="J108" s="34">
        <v>42072</v>
      </c>
      <c r="K108" s="6">
        <v>4</v>
      </c>
      <c r="L108" s="6" t="s">
        <v>70</v>
      </c>
      <c r="M108" s="6" t="s">
        <v>85</v>
      </c>
      <c r="N108" s="6" t="s">
        <v>231</v>
      </c>
      <c r="O108" s="16">
        <v>43133</v>
      </c>
      <c r="P108" s="7" t="s">
        <v>3388</v>
      </c>
      <c r="Q108" s="7" t="s">
        <v>3387</v>
      </c>
      <c r="R108" s="7" t="s">
        <v>3386</v>
      </c>
      <c r="S108" s="25" t="s">
        <v>3385</v>
      </c>
      <c r="T108" s="26" t="s">
        <v>54</v>
      </c>
      <c r="U108" s="8" t="s">
        <v>3389</v>
      </c>
    </row>
    <row r="109" spans="1:22" x14ac:dyDescent="0.3">
      <c r="A109" s="19" t="s">
        <v>3390</v>
      </c>
      <c r="B109" s="6" t="s">
        <v>6</v>
      </c>
      <c r="C109" s="6" t="s">
        <v>16</v>
      </c>
      <c r="D109" s="6" t="s">
        <v>2272</v>
      </c>
      <c r="E109" s="7" t="s">
        <v>3391</v>
      </c>
      <c r="F109" s="6" t="s">
        <v>3862</v>
      </c>
      <c r="G109" s="6" t="s">
        <v>34</v>
      </c>
      <c r="H109" s="6" t="s">
        <v>43</v>
      </c>
      <c r="I109" s="34">
        <v>42099</v>
      </c>
      <c r="J109" s="34">
        <v>43108</v>
      </c>
      <c r="K109" s="6">
        <v>38</v>
      </c>
      <c r="L109" s="6" t="s">
        <v>70</v>
      </c>
      <c r="M109" s="6" t="s">
        <v>85</v>
      </c>
      <c r="N109" s="6" t="s">
        <v>230</v>
      </c>
      <c r="O109" s="16">
        <v>43133</v>
      </c>
      <c r="P109" s="7" t="s">
        <v>3392</v>
      </c>
      <c r="Q109" s="7" t="s">
        <v>3393</v>
      </c>
      <c r="R109" s="7" t="s">
        <v>51</v>
      </c>
      <c r="S109" s="25" t="s">
        <v>3394</v>
      </c>
      <c r="T109" s="26" t="s">
        <v>54</v>
      </c>
      <c r="U109" s="8" t="s">
        <v>3395</v>
      </c>
    </row>
    <row r="110" spans="1:22" x14ac:dyDescent="0.3">
      <c r="A110" s="19" t="s">
        <v>3396</v>
      </c>
      <c r="B110" s="3" t="s">
        <v>3853</v>
      </c>
      <c r="C110" s="6" t="s">
        <v>16</v>
      </c>
      <c r="D110" s="6" t="s">
        <v>2835</v>
      </c>
      <c r="E110" s="7" t="s">
        <v>3397</v>
      </c>
      <c r="F110" s="6" t="s">
        <v>3860</v>
      </c>
      <c r="G110" s="6" t="s">
        <v>34</v>
      </c>
      <c r="H110" s="6" t="s">
        <v>43</v>
      </c>
      <c r="I110" s="34">
        <v>39323</v>
      </c>
      <c r="J110" s="34">
        <v>39822</v>
      </c>
      <c r="K110" s="6">
        <v>11</v>
      </c>
      <c r="L110" s="6" t="s">
        <v>70</v>
      </c>
      <c r="M110" s="6" t="s">
        <v>85</v>
      </c>
      <c r="N110" s="6" t="s">
        <v>231</v>
      </c>
      <c r="O110" s="16">
        <v>43133</v>
      </c>
      <c r="P110" s="7" t="s">
        <v>51</v>
      </c>
      <c r="Q110" s="7" t="s">
        <v>51</v>
      </c>
      <c r="R110" s="7" t="s">
        <v>51</v>
      </c>
      <c r="S110" s="25" t="s">
        <v>3398</v>
      </c>
      <c r="T110" s="26" t="s">
        <v>54</v>
      </c>
    </row>
    <row r="111" spans="1:22" x14ac:dyDescent="0.3">
      <c r="A111" s="19" t="s">
        <v>3399</v>
      </c>
      <c r="B111" s="3" t="s">
        <v>3853</v>
      </c>
      <c r="C111" s="6" t="s">
        <v>16</v>
      </c>
      <c r="D111" s="6" t="s">
        <v>27</v>
      </c>
      <c r="E111" s="7" t="s">
        <v>51</v>
      </c>
      <c r="F111" s="6" t="s">
        <v>76</v>
      </c>
      <c r="G111" s="6" t="s">
        <v>34</v>
      </c>
      <c r="H111" s="6" t="s">
        <v>44</v>
      </c>
      <c r="I111" s="34">
        <v>42874</v>
      </c>
      <c r="J111" s="34">
        <v>43102</v>
      </c>
      <c r="K111" s="6">
        <v>31</v>
      </c>
      <c r="L111" s="6" t="s">
        <v>66</v>
      </c>
      <c r="M111" s="6" t="s">
        <v>85</v>
      </c>
      <c r="N111" s="6" t="s">
        <v>230</v>
      </c>
      <c r="O111" s="16">
        <v>43133</v>
      </c>
      <c r="P111" s="7" t="s">
        <v>3400</v>
      </c>
      <c r="Q111" s="7" t="s">
        <v>3401</v>
      </c>
      <c r="R111" s="7" t="s">
        <v>1441</v>
      </c>
      <c r="S111" s="25" t="s">
        <v>3402</v>
      </c>
      <c r="T111" s="26" t="s">
        <v>54</v>
      </c>
    </row>
    <row r="112" spans="1:22" x14ac:dyDescent="0.3">
      <c r="A112" s="19" t="s">
        <v>3403</v>
      </c>
      <c r="B112" s="3" t="s">
        <v>3853</v>
      </c>
      <c r="C112" s="6" t="s">
        <v>16</v>
      </c>
      <c r="D112" s="6" t="s">
        <v>24</v>
      </c>
      <c r="E112" s="7" t="s">
        <v>3404</v>
      </c>
      <c r="F112" s="6" t="s">
        <v>3860</v>
      </c>
      <c r="G112" s="6" t="s">
        <v>35</v>
      </c>
      <c r="H112" s="6" t="s">
        <v>44</v>
      </c>
      <c r="I112" s="34">
        <v>40428</v>
      </c>
      <c r="J112" s="34">
        <v>43107</v>
      </c>
      <c r="K112" s="6">
        <v>304</v>
      </c>
      <c r="L112" s="6" t="s">
        <v>93</v>
      </c>
      <c r="M112" s="6" t="s">
        <v>85</v>
      </c>
      <c r="N112" s="6" t="s">
        <v>230</v>
      </c>
      <c r="O112" s="16">
        <v>43133</v>
      </c>
      <c r="P112" s="7" t="s">
        <v>3406</v>
      </c>
      <c r="Q112" s="7" t="s">
        <v>51</v>
      </c>
      <c r="R112" s="7" t="s">
        <v>51</v>
      </c>
      <c r="S112" s="25" t="s">
        <v>3405</v>
      </c>
      <c r="T112" s="26" t="s">
        <v>54</v>
      </c>
    </row>
    <row r="113" spans="1:22" x14ac:dyDescent="0.3">
      <c r="A113" s="19" t="s">
        <v>3407</v>
      </c>
      <c r="B113" s="6" t="s">
        <v>8</v>
      </c>
      <c r="C113" s="6" t="s">
        <v>18</v>
      </c>
      <c r="D113" s="6" t="s">
        <v>27</v>
      </c>
      <c r="E113" s="7" t="s">
        <v>51</v>
      </c>
      <c r="F113" s="6" t="s">
        <v>3862</v>
      </c>
      <c r="G113" s="6" t="s">
        <v>34</v>
      </c>
      <c r="H113" s="6" t="s">
        <v>43</v>
      </c>
      <c r="I113" s="34">
        <v>41421</v>
      </c>
      <c r="J113" s="34">
        <v>42516</v>
      </c>
      <c r="K113" s="6">
        <v>134</v>
      </c>
      <c r="L113" s="6" t="s">
        <v>66</v>
      </c>
      <c r="M113" s="6" t="s">
        <v>85</v>
      </c>
      <c r="N113" s="6" t="s">
        <v>231</v>
      </c>
      <c r="O113" s="16">
        <v>43133</v>
      </c>
      <c r="P113" s="7" t="s">
        <v>3408</v>
      </c>
      <c r="Q113" s="7" t="s">
        <v>3409</v>
      </c>
      <c r="R113" s="7" t="s">
        <v>3410</v>
      </c>
      <c r="S113" s="25" t="s">
        <v>3411</v>
      </c>
      <c r="T113" s="26" t="s">
        <v>54</v>
      </c>
    </row>
    <row r="114" spans="1:22" x14ac:dyDescent="0.3">
      <c r="A114" s="19" t="s">
        <v>3412</v>
      </c>
      <c r="B114" s="6" t="s">
        <v>8</v>
      </c>
      <c r="C114" s="6" t="s">
        <v>18</v>
      </c>
      <c r="D114" s="6" t="s">
        <v>27</v>
      </c>
      <c r="E114" s="7" t="s">
        <v>51</v>
      </c>
      <c r="F114" s="6" t="s">
        <v>3862</v>
      </c>
      <c r="G114" s="6" t="s">
        <v>34</v>
      </c>
      <c r="H114" s="6" t="s">
        <v>44</v>
      </c>
      <c r="I114" s="34">
        <v>43031</v>
      </c>
      <c r="J114" s="34">
        <v>43122</v>
      </c>
      <c r="K114" s="6">
        <v>4</v>
      </c>
      <c r="L114" s="6" t="s">
        <v>70</v>
      </c>
      <c r="M114" s="6" t="s">
        <v>85</v>
      </c>
      <c r="N114" s="6" t="s">
        <v>230</v>
      </c>
      <c r="O114" s="16">
        <v>43133</v>
      </c>
      <c r="P114" s="7" t="s">
        <v>3414</v>
      </c>
      <c r="Q114" s="7" t="s">
        <v>51</v>
      </c>
      <c r="R114" s="7" t="s">
        <v>51</v>
      </c>
      <c r="S114" s="25" t="s">
        <v>3413</v>
      </c>
      <c r="T114" s="26" t="s">
        <v>54</v>
      </c>
    </row>
    <row r="115" spans="1:22" x14ac:dyDescent="0.3">
      <c r="A115" s="19" t="s">
        <v>3415</v>
      </c>
      <c r="B115" s="6" t="s">
        <v>6</v>
      </c>
      <c r="C115" s="6" t="s">
        <v>16</v>
      </c>
      <c r="D115" s="6" t="s">
        <v>27</v>
      </c>
      <c r="E115" s="7" t="s">
        <v>51</v>
      </c>
      <c r="F115" s="6" t="s">
        <v>3862</v>
      </c>
      <c r="G115" s="6" t="s">
        <v>34</v>
      </c>
      <c r="H115" s="6" t="s">
        <v>43</v>
      </c>
      <c r="I115" s="34">
        <v>42451</v>
      </c>
      <c r="J115" s="34">
        <v>43125</v>
      </c>
      <c r="K115" s="6">
        <v>25</v>
      </c>
      <c r="L115" s="6" t="s">
        <v>71</v>
      </c>
      <c r="M115" s="6" t="s">
        <v>85</v>
      </c>
      <c r="N115" s="6" t="s">
        <v>230</v>
      </c>
      <c r="O115" s="16">
        <v>43133</v>
      </c>
      <c r="P115" s="7" t="s">
        <v>3416</v>
      </c>
      <c r="Q115" s="7" t="s">
        <v>3417</v>
      </c>
      <c r="R115" s="7" t="s">
        <v>3418</v>
      </c>
      <c r="S115" s="25" t="s">
        <v>3419</v>
      </c>
      <c r="T115" s="26" t="s">
        <v>54</v>
      </c>
    </row>
    <row r="116" spans="1:22" x14ac:dyDescent="0.3">
      <c r="A116" s="19" t="s">
        <v>3421</v>
      </c>
      <c r="B116" s="6" t="s">
        <v>6</v>
      </c>
      <c r="C116" s="6" t="s">
        <v>16</v>
      </c>
      <c r="D116" s="6" t="s">
        <v>22</v>
      </c>
      <c r="E116" s="44" t="s">
        <v>3420</v>
      </c>
      <c r="F116" s="6" t="s">
        <v>3862</v>
      </c>
      <c r="G116" s="6" t="s">
        <v>34</v>
      </c>
      <c r="H116" s="6" t="s">
        <v>43</v>
      </c>
      <c r="I116" s="34">
        <v>41097</v>
      </c>
      <c r="J116" s="34">
        <v>42886</v>
      </c>
      <c r="K116" s="6">
        <v>31</v>
      </c>
      <c r="L116" s="6" t="s">
        <v>70</v>
      </c>
      <c r="M116" s="6" t="s">
        <v>85</v>
      </c>
      <c r="N116" s="6" t="s">
        <v>231</v>
      </c>
      <c r="O116" s="16">
        <v>43133</v>
      </c>
      <c r="P116" s="7" t="s">
        <v>3422</v>
      </c>
      <c r="Q116" s="7" t="s">
        <v>51</v>
      </c>
      <c r="R116" s="7" t="s">
        <v>51</v>
      </c>
      <c r="S116" s="25" t="s">
        <v>3423</v>
      </c>
      <c r="T116" s="26" t="s">
        <v>54</v>
      </c>
      <c r="V116" s="9" t="s">
        <v>1428</v>
      </c>
    </row>
    <row r="117" spans="1:22" x14ac:dyDescent="0.3">
      <c r="A117" s="19" t="s">
        <v>3424</v>
      </c>
      <c r="B117" s="6" t="s">
        <v>8</v>
      </c>
      <c r="C117" s="6" t="s">
        <v>16</v>
      </c>
      <c r="D117" s="6" t="s">
        <v>27</v>
      </c>
      <c r="E117" s="7" t="s">
        <v>51</v>
      </c>
      <c r="F117" s="6" t="s">
        <v>3862</v>
      </c>
      <c r="G117" s="6" t="s">
        <v>34</v>
      </c>
      <c r="H117" s="6" t="s">
        <v>43</v>
      </c>
      <c r="I117" s="34">
        <v>43075</v>
      </c>
      <c r="J117" s="34">
        <v>43105</v>
      </c>
      <c r="K117" s="6">
        <v>7</v>
      </c>
      <c r="L117" s="6" t="s">
        <v>70</v>
      </c>
      <c r="M117" s="6" t="s">
        <v>85</v>
      </c>
      <c r="N117" s="6" t="s">
        <v>230</v>
      </c>
      <c r="O117" s="16">
        <v>43133</v>
      </c>
      <c r="P117" s="7" t="s">
        <v>3426</v>
      </c>
      <c r="Q117" s="7" t="s">
        <v>3428</v>
      </c>
      <c r="R117" s="7" t="s">
        <v>3427</v>
      </c>
      <c r="S117" s="25" t="s">
        <v>3425</v>
      </c>
      <c r="T117" s="26" t="s">
        <v>54</v>
      </c>
    </row>
    <row r="118" spans="1:22" x14ac:dyDescent="0.3">
      <c r="A118" s="19" t="s">
        <v>3437</v>
      </c>
      <c r="B118" s="6" t="s">
        <v>6</v>
      </c>
      <c r="C118" s="6" t="s">
        <v>16</v>
      </c>
      <c r="D118" s="6" t="s">
        <v>24</v>
      </c>
      <c r="E118" s="7" t="s">
        <v>3443</v>
      </c>
      <c r="F118" s="6" t="s">
        <v>76</v>
      </c>
      <c r="G118" s="6" t="s">
        <v>37</v>
      </c>
      <c r="H118" s="6" t="s">
        <v>43</v>
      </c>
      <c r="I118" s="34">
        <v>40298</v>
      </c>
      <c r="J118" s="34">
        <v>41425</v>
      </c>
      <c r="K118" s="6">
        <v>103</v>
      </c>
      <c r="L118" s="6" t="s">
        <v>71</v>
      </c>
      <c r="M118" s="6" t="s">
        <v>3438</v>
      </c>
      <c r="N118" s="6" t="s">
        <v>231</v>
      </c>
      <c r="O118" s="16">
        <v>43133</v>
      </c>
      <c r="P118" s="7" t="s">
        <v>3441</v>
      </c>
      <c r="Q118" s="7" t="s">
        <v>51</v>
      </c>
      <c r="R118" s="7" t="s">
        <v>51</v>
      </c>
      <c r="S118" s="25" t="s">
        <v>3439</v>
      </c>
      <c r="T118" s="26" t="s">
        <v>54</v>
      </c>
      <c r="U118" s="8" t="s">
        <v>3440</v>
      </c>
      <c r="V118" s="9" t="s">
        <v>1428</v>
      </c>
    </row>
    <row r="119" spans="1:22" x14ac:dyDescent="0.3">
      <c r="A119" s="19" t="s">
        <v>3442</v>
      </c>
      <c r="B119" s="6" t="s">
        <v>6</v>
      </c>
      <c r="C119" s="6" t="s">
        <v>16</v>
      </c>
      <c r="D119" s="6" t="s">
        <v>2835</v>
      </c>
      <c r="E119" s="7" t="s">
        <v>3444</v>
      </c>
      <c r="F119" s="6" t="s">
        <v>3862</v>
      </c>
      <c r="G119" s="6" t="s">
        <v>34</v>
      </c>
      <c r="H119" s="6" t="s">
        <v>43</v>
      </c>
      <c r="I119" s="34">
        <v>40161</v>
      </c>
      <c r="J119" s="34">
        <v>43129</v>
      </c>
      <c r="K119" s="6">
        <v>293</v>
      </c>
      <c r="L119" s="6" t="s">
        <v>66</v>
      </c>
      <c r="M119" s="6" t="s">
        <v>85</v>
      </c>
      <c r="N119" s="6" t="s">
        <v>230</v>
      </c>
      <c r="O119" s="16">
        <v>43133</v>
      </c>
      <c r="P119" s="7" t="s">
        <v>3446</v>
      </c>
      <c r="Q119" s="7" t="s">
        <v>51</v>
      </c>
      <c r="R119" s="7" t="s">
        <v>51</v>
      </c>
      <c r="S119" s="25" t="s">
        <v>3445</v>
      </c>
      <c r="T119" s="26" t="s">
        <v>54</v>
      </c>
    </row>
    <row r="120" spans="1:22" x14ac:dyDescent="0.3">
      <c r="A120" s="19" t="s">
        <v>3447</v>
      </c>
      <c r="B120" s="3" t="s">
        <v>6</v>
      </c>
      <c r="C120" s="3" t="s">
        <v>16</v>
      </c>
      <c r="D120" s="3" t="s">
        <v>24</v>
      </c>
      <c r="E120" s="7" t="s">
        <v>3448</v>
      </c>
      <c r="F120" s="6" t="s">
        <v>3862</v>
      </c>
      <c r="G120" s="3" t="s">
        <v>35</v>
      </c>
      <c r="H120" s="3" t="s">
        <v>43</v>
      </c>
      <c r="I120" s="34">
        <v>40373</v>
      </c>
      <c r="J120" s="34">
        <v>41017</v>
      </c>
      <c r="K120" s="3">
        <v>37</v>
      </c>
      <c r="L120" s="3" t="s">
        <v>70</v>
      </c>
      <c r="M120" s="6" t="s">
        <v>117</v>
      </c>
      <c r="N120" s="6" t="s">
        <v>231</v>
      </c>
      <c r="O120" s="16">
        <v>43133</v>
      </c>
      <c r="P120" s="7" t="s">
        <v>3449</v>
      </c>
      <c r="Q120" s="7" t="s">
        <v>3450</v>
      </c>
      <c r="R120" s="7" t="s">
        <v>51</v>
      </c>
      <c r="S120" s="48" t="s">
        <v>3451</v>
      </c>
      <c r="T120" s="26" t="s">
        <v>54</v>
      </c>
    </row>
    <row r="121" spans="1:22" x14ac:dyDescent="0.3">
      <c r="A121" s="19" t="s">
        <v>3452</v>
      </c>
      <c r="B121" s="6" t="s">
        <v>3856</v>
      </c>
      <c r="C121" s="3" t="s">
        <v>16</v>
      </c>
      <c r="D121" s="3" t="s">
        <v>27</v>
      </c>
      <c r="E121" s="7" t="s">
        <v>51</v>
      </c>
      <c r="F121" s="6" t="s">
        <v>3860</v>
      </c>
      <c r="G121" s="3" t="s">
        <v>34</v>
      </c>
      <c r="H121" s="3" t="s">
        <v>43</v>
      </c>
      <c r="I121" s="34">
        <v>43106</v>
      </c>
      <c r="J121" s="34">
        <v>43126</v>
      </c>
      <c r="K121" s="3">
        <v>4</v>
      </c>
      <c r="L121" s="3" t="s">
        <v>66</v>
      </c>
      <c r="M121" s="3" t="s">
        <v>85</v>
      </c>
      <c r="N121" s="3" t="s">
        <v>230</v>
      </c>
      <c r="O121" s="16">
        <v>43133</v>
      </c>
      <c r="P121" s="7" t="s">
        <v>3454</v>
      </c>
      <c r="Q121" s="7" t="s">
        <v>3455</v>
      </c>
      <c r="R121" s="7" t="s">
        <v>51</v>
      </c>
      <c r="S121" s="48" t="s">
        <v>3453</v>
      </c>
      <c r="T121" s="26" t="s">
        <v>54</v>
      </c>
    </row>
    <row r="122" spans="1:22" x14ac:dyDescent="0.3">
      <c r="A122" s="19" t="s">
        <v>3456</v>
      </c>
      <c r="B122" s="3" t="s">
        <v>3853</v>
      </c>
      <c r="C122" s="6" t="s">
        <v>16</v>
      </c>
      <c r="D122" s="6" t="s">
        <v>2835</v>
      </c>
      <c r="E122" s="7" t="s">
        <v>3457</v>
      </c>
      <c r="F122" s="6" t="s">
        <v>76</v>
      </c>
      <c r="G122" s="6" t="s">
        <v>836</v>
      </c>
      <c r="H122" s="6" t="s">
        <v>44</v>
      </c>
      <c r="I122" s="34">
        <v>42284</v>
      </c>
      <c r="J122" s="34">
        <v>42451</v>
      </c>
      <c r="K122" s="6">
        <v>25</v>
      </c>
      <c r="L122" s="6" t="s">
        <v>66</v>
      </c>
      <c r="M122" s="6" t="s">
        <v>85</v>
      </c>
      <c r="N122" s="6" t="s">
        <v>231</v>
      </c>
      <c r="O122" s="16">
        <v>43133</v>
      </c>
      <c r="P122" s="7" t="s">
        <v>3458</v>
      </c>
      <c r="Q122" s="7" t="s">
        <v>51</v>
      </c>
      <c r="R122" s="7" t="s">
        <v>51</v>
      </c>
      <c r="S122" s="25" t="s">
        <v>3459</v>
      </c>
      <c r="T122" s="26" t="s">
        <v>54</v>
      </c>
    </row>
    <row r="123" spans="1:22" x14ac:dyDescent="0.3">
      <c r="A123" s="19" t="s">
        <v>95</v>
      </c>
      <c r="B123" s="6" t="s">
        <v>8</v>
      </c>
      <c r="C123" s="6" t="s">
        <v>16</v>
      </c>
      <c r="D123" s="6" t="s">
        <v>2682</v>
      </c>
      <c r="E123" s="7" t="s">
        <v>98</v>
      </c>
      <c r="F123" s="6" t="s">
        <v>3862</v>
      </c>
      <c r="G123" s="6" t="s">
        <v>34</v>
      </c>
      <c r="H123" s="6" t="s">
        <v>44</v>
      </c>
      <c r="I123" s="34">
        <v>42565</v>
      </c>
      <c r="J123" s="34">
        <v>42923</v>
      </c>
      <c r="K123" s="6">
        <v>9</v>
      </c>
      <c r="L123" s="6" t="s">
        <v>70</v>
      </c>
      <c r="M123" s="6" t="s">
        <v>85</v>
      </c>
      <c r="N123" s="6" t="s">
        <v>229</v>
      </c>
      <c r="O123" s="16">
        <v>43105</v>
      </c>
      <c r="P123" s="7" t="s">
        <v>51</v>
      </c>
      <c r="Q123" s="5" t="s">
        <v>51</v>
      </c>
      <c r="R123" s="5" t="s">
        <v>51</v>
      </c>
      <c r="S123" s="25" t="s">
        <v>97</v>
      </c>
      <c r="T123" s="26" t="s">
        <v>54</v>
      </c>
      <c r="U123" s="8" t="s">
        <v>96</v>
      </c>
    </row>
    <row r="124" spans="1:22" x14ac:dyDescent="0.3">
      <c r="A124" s="19" t="s">
        <v>94</v>
      </c>
      <c r="B124" s="6" t="s">
        <v>8</v>
      </c>
      <c r="C124" s="6" t="s">
        <v>16</v>
      </c>
      <c r="D124" s="6" t="s">
        <v>27</v>
      </c>
      <c r="E124" s="7" t="s">
        <v>51</v>
      </c>
      <c r="F124" s="6" t="s">
        <v>3862</v>
      </c>
      <c r="G124" s="6" t="s">
        <v>34</v>
      </c>
      <c r="H124" s="6" t="s">
        <v>44</v>
      </c>
      <c r="I124" s="34">
        <v>42808</v>
      </c>
      <c r="J124" s="34">
        <v>43105</v>
      </c>
      <c r="K124" s="6">
        <v>139</v>
      </c>
      <c r="L124" s="6" t="s">
        <v>93</v>
      </c>
      <c r="M124" s="6" t="s">
        <v>84</v>
      </c>
      <c r="N124" s="6" t="s">
        <v>230</v>
      </c>
      <c r="O124" s="16">
        <v>43105</v>
      </c>
      <c r="P124" s="25" t="s">
        <v>90</v>
      </c>
      <c r="Q124" s="25" t="s">
        <v>91</v>
      </c>
      <c r="R124" s="7" t="s">
        <v>92</v>
      </c>
      <c r="S124" s="5" t="s">
        <v>51</v>
      </c>
      <c r="T124" s="26" t="s">
        <v>54</v>
      </c>
      <c r="V124" s="9" t="s">
        <v>1428</v>
      </c>
    </row>
    <row r="125" spans="1:22" x14ac:dyDescent="0.3">
      <c r="A125" s="19" t="s">
        <v>99</v>
      </c>
      <c r="B125" s="6" t="s">
        <v>8</v>
      </c>
      <c r="C125" s="6" t="s">
        <v>18</v>
      </c>
      <c r="D125" s="6" t="s">
        <v>25</v>
      </c>
      <c r="E125" s="7" t="s">
        <v>100</v>
      </c>
      <c r="F125" s="6" t="s">
        <v>3862</v>
      </c>
      <c r="G125" s="6" t="s">
        <v>34</v>
      </c>
      <c r="H125" s="6" t="s">
        <v>44</v>
      </c>
      <c r="I125" s="34">
        <v>39598</v>
      </c>
      <c r="J125" s="34">
        <v>39878</v>
      </c>
      <c r="K125" s="6">
        <v>6</v>
      </c>
      <c r="L125" s="6" t="s">
        <v>70</v>
      </c>
      <c r="M125" s="6" t="s">
        <v>85</v>
      </c>
      <c r="N125" s="6" t="s">
        <v>231</v>
      </c>
      <c r="O125" s="16">
        <v>43105</v>
      </c>
      <c r="P125" s="7" t="s">
        <v>51</v>
      </c>
      <c r="Q125" s="5" t="s">
        <v>51</v>
      </c>
      <c r="R125" s="5" t="s">
        <v>51</v>
      </c>
      <c r="S125" s="25" t="s">
        <v>103</v>
      </c>
      <c r="T125" s="26" t="s">
        <v>54</v>
      </c>
    </row>
    <row r="126" spans="1:22" x14ac:dyDescent="0.3">
      <c r="A126" s="19" t="s">
        <v>3460</v>
      </c>
      <c r="B126" s="6" t="s">
        <v>8</v>
      </c>
      <c r="C126" s="6" t="s">
        <v>843</v>
      </c>
      <c r="D126" s="6" t="s">
        <v>2682</v>
      </c>
      <c r="E126" s="7" t="s">
        <v>3461</v>
      </c>
      <c r="F126" s="6" t="s">
        <v>3862</v>
      </c>
      <c r="G126" s="6" t="s">
        <v>34</v>
      </c>
      <c r="H126" s="6" t="s">
        <v>43</v>
      </c>
      <c r="I126" s="34">
        <v>40065</v>
      </c>
      <c r="J126" s="34">
        <v>41523</v>
      </c>
      <c r="K126" s="6">
        <v>283</v>
      </c>
      <c r="L126" s="6" t="s">
        <v>93</v>
      </c>
      <c r="M126" s="6" t="s">
        <v>85</v>
      </c>
      <c r="N126" s="6" t="s">
        <v>231</v>
      </c>
      <c r="O126" s="16">
        <v>43133</v>
      </c>
      <c r="P126" s="7" t="s">
        <v>2416</v>
      </c>
      <c r="Q126" s="7" t="s">
        <v>51</v>
      </c>
      <c r="R126" s="7" t="s">
        <v>51</v>
      </c>
      <c r="S126" s="25" t="s">
        <v>3462</v>
      </c>
      <c r="T126" s="26" t="s">
        <v>1441</v>
      </c>
      <c r="U126" s="8" t="s">
        <v>1441</v>
      </c>
    </row>
    <row r="127" spans="1:22" x14ac:dyDescent="0.3">
      <c r="A127" s="19" t="s">
        <v>3463</v>
      </c>
      <c r="B127" s="6" t="s">
        <v>8</v>
      </c>
      <c r="C127" s="6" t="s">
        <v>843</v>
      </c>
      <c r="D127" s="6" t="s">
        <v>2682</v>
      </c>
      <c r="E127" s="7" t="s">
        <v>3461</v>
      </c>
      <c r="F127" s="6" t="s">
        <v>3862</v>
      </c>
      <c r="G127" s="6" t="s">
        <v>34</v>
      </c>
      <c r="H127" s="6" t="s">
        <v>43</v>
      </c>
      <c r="I127" s="34">
        <v>39694</v>
      </c>
      <c r="J127" s="34">
        <v>41621</v>
      </c>
      <c r="K127" s="6">
        <v>172</v>
      </c>
      <c r="L127" s="6" t="s">
        <v>93</v>
      </c>
      <c r="M127" s="6" t="s">
        <v>85</v>
      </c>
      <c r="N127" s="6" t="s">
        <v>231</v>
      </c>
      <c r="O127" s="16">
        <v>43133</v>
      </c>
      <c r="P127" s="7" t="s">
        <v>3465</v>
      </c>
      <c r="Q127" s="7" t="s">
        <v>51</v>
      </c>
      <c r="R127" s="7" t="s">
        <v>51</v>
      </c>
      <c r="S127" s="25" t="s">
        <v>3464</v>
      </c>
      <c r="T127" s="26" t="s">
        <v>54</v>
      </c>
    </row>
    <row r="128" spans="1:22" x14ac:dyDescent="0.3">
      <c r="A128" s="19" t="s">
        <v>3466</v>
      </c>
      <c r="B128" s="6" t="s">
        <v>8</v>
      </c>
      <c r="C128" s="6" t="s">
        <v>843</v>
      </c>
      <c r="D128" s="6" t="s">
        <v>2682</v>
      </c>
      <c r="E128" s="7" t="s">
        <v>3461</v>
      </c>
      <c r="F128" s="6" t="s">
        <v>3862</v>
      </c>
      <c r="G128" s="6" t="s">
        <v>34</v>
      </c>
      <c r="H128" s="6" t="s">
        <v>44</v>
      </c>
      <c r="I128" s="34">
        <v>40065</v>
      </c>
      <c r="J128" s="34">
        <v>41278</v>
      </c>
      <c r="K128" s="6">
        <v>95</v>
      </c>
      <c r="L128" s="6" t="s">
        <v>93</v>
      </c>
      <c r="M128" s="6" t="s">
        <v>85</v>
      </c>
      <c r="N128" s="6" t="s">
        <v>231</v>
      </c>
      <c r="O128" s="16">
        <v>43133</v>
      </c>
      <c r="P128" s="7" t="s">
        <v>51</v>
      </c>
      <c r="Q128" s="7" t="s">
        <v>51</v>
      </c>
      <c r="R128" s="7" t="s">
        <v>51</v>
      </c>
      <c r="S128" s="25" t="s">
        <v>3467</v>
      </c>
      <c r="T128" s="26" t="s">
        <v>54</v>
      </c>
    </row>
    <row r="129" spans="1:21" x14ac:dyDescent="0.3">
      <c r="A129" s="19" t="s">
        <v>3468</v>
      </c>
      <c r="B129" s="6" t="s">
        <v>8</v>
      </c>
      <c r="C129" s="6" t="s">
        <v>16</v>
      </c>
      <c r="D129" s="6" t="s">
        <v>2272</v>
      </c>
      <c r="E129" s="7" t="s">
        <v>3469</v>
      </c>
      <c r="F129" s="6" t="s">
        <v>3862</v>
      </c>
      <c r="G129" s="6" t="s">
        <v>35</v>
      </c>
      <c r="H129" s="6" t="s">
        <v>44</v>
      </c>
      <c r="I129" s="34">
        <v>42303</v>
      </c>
      <c r="J129" s="34">
        <v>42999</v>
      </c>
      <c r="K129" s="6">
        <v>20</v>
      </c>
      <c r="L129" s="6" t="s">
        <v>70</v>
      </c>
      <c r="M129" s="6" t="s">
        <v>85</v>
      </c>
      <c r="N129" s="6" t="s">
        <v>229</v>
      </c>
      <c r="O129" s="16">
        <v>43133</v>
      </c>
      <c r="P129" s="7" t="s">
        <v>3471</v>
      </c>
      <c r="Q129" s="7" t="s">
        <v>51</v>
      </c>
      <c r="R129" s="7" t="s">
        <v>51</v>
      </c>
      <c r="S129" s="25" t="s">
        <v>3470</v>
      </c>
      <c r="T129" s="26" t="s">
        <v>54</v>
      </c>
    </row>
    <row r="130" spans="1:21" x14ac:dyDescent="0.3">
      <c r="A130" s="19" t="s">
        <v>3472</v>
      </c>
      <c r="B130" s="6" t="s">
        <v>6</v>
      </c>
      <c r="C130" s="6" t="s">
        <v>843</v>
      </c>
      <c r="D130" s="6" t="s">
        <v>2682</v>
      </c>
      <c r="E130" s="7" t="s">
        <v>3473</v>
      </c>
      <c r="F130" s="6" t="s">
        <v>3862</v>
      </c>
      <c r="G130" s="6" t="s">
        <v>34</v>
      </c>
      <c r="H130" s="6" t="s">
        <v>44</v>
      </c>
      <c r="I130" s="34">
        <v>39675</v>
      </c>
      <c r="J130" s="34">
        <v>42273</v>
      </c>
      <c r="K130" s="6">
        <v>44</v>
      </c>
      <c r="L130" s="6" t="s">
        <v>70</v>
      </c>
      <c r="M130" s="6" t="s">
        <v>85</v>
      </c>
      <c r="N130" s="6" t="s">
        <v>231</v>
      </c>
      <c r="O130" s="16">
        <v>43133</v>
      </c>
      <c r="P130" s="7" t="s">
        <v>51</v>
      </c>
      <c r="Q130" s="7" t="s">
        <v>51</v>
      </c>
      <c r="R130" s="7" t="s">
        <v>51</v>
      </c>
      <c r="S130" s="25" t="s">
        <v>3474</v>
      </c>
      <c r="T130" s="26" t="s">
        <v>54</v>
      </c>
      <c r="U130" s="8" t="s">
        <v>3475</v>
      </c>
    </row>
    <row r="131" spans="1:21" x14ac:dyDescent="0.3">
      <c r="A131" s="19" t="s">
        <v>3476</v>
      </c>
      <c r="B131" s="6" t="s">
        <v>8</v>
      </c>
      <c r="C131" s="6" t="s">
        <v>18</v>
      </c>
      <c r="D131" s="6" t="s">
        <v>25</v>
      </c>
      <c r="E131" s="7" t="s">
        <v>3477</v>
      </c>
      <c r="F131" s="6" t="s">
        <v>3862</v>
      </c>
      <c r="G131" s="6" t="s">
        <v>34</v>
      </c>
      <c r="H131" s="6" t="s">
        <v>43</v>
      </c>
      <c r="I131" s="34">
        <v>42152</v>
      </c>
      <c r="J131" s="34">
        <v>43110</v>
      </c>
      <c r="K131" s="6">
        <v>36</v>
      </c>
      <c r="L131" s="6" t="s">
        <v>70</v>
      </c>
      <c r="M131" s="6" t="s">
        <v>85</v>
      </c>
      <c r="N131" s="6" t="s">
        <v>230</v>
      </c>
      <c r="O131" s="16">
        <v>43133</v>
      </c>
      <c r="P131" s="7" t="s">
        <v>3479</v>
      </c>
      <c r="Q131" s="7" t="s">
        <v>51</v>
      </c>
      <c r="R131" s="7" t="s">
        <v>51</v>
      </c>
      <c r="S131" s="25" t="s">
        <v>3478</v>
      </c>
      <c r="T131" s="26" t="s">
        <v>54</v>
      </c>
    </row>
    <row r="132" spans="1:21" x14ac:dyDescent="0.3">
      <c r="A132" s="19" t="s">
        <v>3480</v>
      </c>
      <c r="B132" s="6" t="s">
        <v>8</v>
      </c>
      <c r="C132" s="6" t="s">
        <v>16</v>
      </c>
      <c r="D132" s="6" t="s">
        <v>27</v>
      </c>
      <c r="E132" s="7" t="s">
        <v>51</v>
      </c>
      <c r="F132" s="6" t="s">
        <v>3860</v>
      </c>
      <c r="G132" s="6" t="s">
        <v>34</v>
      </c>
      <c r="H132" s="6" t="s">
        <v>44</v>
      </c>
      <c r="I132" s="34">
        <v>39689</v>
      </c>
      <c r="J132" s="34">
        <v>42120</v>
      </c>
      <c r="K132" s="6">
        <v>115</v>
      </c>
      <c r="L132" s="6" t="s">
        <v>70</v>
      </c>
      <c r="M132" s="6" t="s">
        <v>85</v>
      </c>
      <c r="N132" s="6" t="s">
        <v>231</v>
      </c>
      <c r="O132" s="16">
        <v>43133</v>
      </c>
      <c r="P132" s="7" t="s">
        <v>3482</v>
      </c>
      <c r="Q132" s="7" t="s">
        <v>51</v>
      </c>
      <c r="R132" s="7" t="s">
        <v>51</v>
      </c>
      <c r="S132" s="25" t="s">
        <v>3481</v>
      </c>
      <c r="T132" s="26" t="s">
        <v>54</v>
      </c>
    </row>
    <row r="133" spans="1:21" x14ac:dyDescent="0.3">
      <c r="A133" s="19" t="s">
        <v>3483</v>
      </c>
      <c r="B133" s="6" t="s">
        <v>8</v>
      </c>
      <c r="C133" s="6" t="s">
        <v>16</v>
      </c>
      <c r="D133" s="6" t="s">
        <v>27</v>
      </c>
      <c r="E133" s="7" t="s">
        <v>51</v>
      </c>
      <c r="F133" s="6" t="s">
        <v>3860</v>
      </c>
      <c r="G133" s="6" t="s">
        <v>34</v>
      </c>
      <c r="H133" s="6" t="s">
        <v>44</v>
      </c>
      <c r="I133" s="34">
        <v>38850</v>
      </c>
      <c r="J133" s="34">
        <v>43078</v>
      </c>
      <c r="K133" s="6">
        <v>166</v>
      </c>
      <c r="L133" s="6" t="s">
        <v>70</v>
      </c>
      <c r="M133" s="6" t="s">
        <v>85</v>
      </c>
      <c r="N133" s="6" t="s">
        <v>230</v>
      </c>
      <c r="O133" s="16">
        <v>43133</v>
      </c>
      <c r="P133" s="7" t="s">
        <v>3482</v>
      </c>
      <c r="Q133" s="7" t="s">
        <v>51</v>
      </c>
      <c r="R133" s="7" t="s">
        <v>51</v>
      </c>
      <c r="S133" s="25" t="s">
        <v>3484</v>
      </c>
      <c r="T133" s="26" t="s">
        <v>54</v>
      </c>
    </row>
    <row r="134" spans="1:21" x14ac:dyDescent="0.3">
      <c r="A134" s="19" t="s">
        <v>3485</v>
      </c>
      <c r="B134" s="6" t="s">
        <v>12</v>
      </c>
      <c r="C134" s="6" t="s">
        <v>843</v>
      </c>
      <c r="D134" s="6" t="s">
        <v>25</v>
      </c>
      <c r="E134" s="7" t="s">
        <v>3486</v>
      </c>
      <c r="F134" s="6" t="s">
        <v>3862</v>
      </c>
      <c r="G134" s="6" t="s">
        <v>35</v>
      </c>
      <c r="H134" s="6" t="s">
        <v>43</v>
      </c>
      <c r="I134" s="34">
        <v>40574</v>
      </c>
      <c r="J134" s="34">
        <v>40574</v>
      </c>
      <c r="K134" s="6">
        <v>20</v>
      </c>
      <c r="L134" s="6" t="s">
        <v>76</v>
      </c>
      <c r="M134" s="6" t="s">
        <v>85</v>
      </c>
      <c r="N134" s="6" t="s">
        <v>231</v>
      </c>
      <c r="O134" s="16">
        <v>43133</v>
      </c>
      <c r="P134" s="7" t="s">
        <v>3487</v>
      </c>
      <c r="Q134" s="7" t="s">
        <v>51</v>
      </c>
      <c r="R134" s="7" t="s">
        <v>51</v>
      </c>
      <c r="S134" s="25" t="s">
        <v>3488</v>
      </c>
      <c r="T134" s="26" t="s">
        <v>54</v>
      </c>
    </row>
    <row r="135" spans="1:21" x14ac:dyDescent="0.3">
      <c r="A135" s="19" t="s">
        <v>124</v>
      </c>
      <c r="B135" s="6" t="s">
        <v>6</v>
      </c>
      <c r="C135" s="6" t="s">
        <v>16</v>
      </c>
      <c r="D135" s="6" t="s">
        <v>27</v>
      </c>
      <c r="E135" s="7" t="s">
        <v>51</v>
      </c>
      <c r="F135" s="6" t="s">
        <v>3862</v>
      </c>
      <c r="G135" s="6" t="s">
        <v>34</v>
      </c>
      <c r="H135" s="6" t="s">
        <v>44</v>
      </c>
      <c r="I135" s="34">
        <v>42146</v>
      </c>
      <c r="J135" s="34">
        <v>43011</v>
      </c>
      <c r="K135" s="6">
        <v>59</v>
      </c>
      <c r="L135" s="6" t="s">
        <v>70</v>
      </c>
      <c r="M135" s="6" t="s">
        <v>85</v>
      </c>
      <c r="N135" s="6" t="s">
        <v>230</v>
      </c>
      <c r="O135" s="16">
        <v>43105</v>
      </c>
      <c r="P135" s="7" t="s">
        <v>125</v>
      </c>
      <c r="Q135" s="5" t="s">
        <v>250</v>
      </c>
      <c r="R135" s="5" t="s">
        <v>249</v>
      </c>
      <c r="S135" s="37" t="s">
        <v>248</v>
      </c>
      <c r="T135" s="5" t="s">
        <v>54</v>
      </c>
      <c r="U135" s="8" t="s">
        <v>127</v>
      </c>
    </row>
    <row r="136" spans="1:21" x14ac:dyDescent="0.3">
      <c r="A136" s="19" t="s">
        <v>3489</v>
      </c>
      <c r="B136" s="6" t="s">
        <v>7</v>
      </c>
      <c r="C136" s="6" t="s">
        <v>16</v>
      </c>
      <c r="D136" s="6" t="s">
        <v>25</v>
      </c>
      <c r="E136" s="7" t="s">
        <v>1982</v>
      </c>
      <c r="F136" s="6" t="s">
        <v>76</v>
      </c>
      <c r="G136" s="6" t="s">
        <v>34</v>
      </c>
      <c r="H136" s="6" t="s">
        <v>44</v>
      </c>
      <c r="I136" s="34">
        <v>40822</v>
      </c>
      <c r="J136" s="34">
        <v>42802</v>
      </c>
      <c r="K136" s="6">
        <v>47</v>
      </c>
      <c r="L136" s="6" t="s">
        <v>70</v>
      </c>
      <c r="M136" s="6" t="s">
        <v>83</v>
      </c>
      <c r="N136" s="6" t="s">
        <v>229</v>
      </c>
      <c r="O136" s="16">
        <v>43133</v>
      </c>
      <c r="P136" s="7" t="s">
        <v>3490</v>
      </c>
      <c r="Q136" s="7" t="s">
        <v>51</v>
      </c>
      <c r="R136" s="7" t="s">
        <v>51</v>
      </c>
      <c r="S136" s="25" t="s">
        <v>3491</v>
      </c>
      <c r="T136" s="26" t="s">
        <v>54</v>
      </c>
    </row>
    <row r="137" spans="1:21" x14ac:dyDescent="0.3">
      <c r="A137" s="19" t="s">
        <v>105</v>
      </c>
      <c r="B137" s="6" t="s">
        <v>8</v>
      </c>
      <c r="C137" s="6" t="s">
        <v>16</v>
      </c>
      <c r="D137" s="6" t="s">
        <v>27</v>
      </c>
      <c r="E137" s="7" t="s">
        <v>51</v>
      </c>
      <c r="F137" s="6" t="s">
        <v>3862</v>
      </c>
      <c r="G137" s="6" t="s">
        <v>34</v>
      </c>
      <c r="H137" s="6" t="s">
        <v>43</v>
      </c>
      <c r="I137" s="34">
        <v>42137</v>
      </c>
      <c r="J137" s="34">
        <v>42716</v>
      </c>
      <c r="K137" s="6">
        <v>38</v>
      </c>
      <c r="L137" s="6" t="s">
        <v>70</v>
      </c>
      <c r="M137" s="6" t="s">
        <v>85</v>
      </c>
      <c r="N137" s="6" t="s">
        <v>229</v>
      </c>
      <c r="O137" s="16">
        <v>43105</v>
      </c>
      <c r="P137" s="25" t="s">
        <v>106</v>
      </c>
      <c r="Q137" s="5" t="s">
        <v>51</v>
      </c>
      <c r="R137" s="5" t="s">
        <v>51</v>
      </c>
      <c r="S137" s="7" t="s">
        <v>51</v>
      </c>
      <c r="T137" s="26" t="s">
        <v>54</v>
      </c>
      <c r="U137" s="26" t="s">
        <v>54</v>
      </c>
    </row>
    <row r="138" spans="1:21" x14ac:dyDescent="0.3">
      <c r="A138" s="19" t="s">
        <v>3492</v>
      </c>
      <c r="B138" s="6" t="s">
        <v>376</v>
      </c>
      <c r="C138" s="6" t="s">
        <v>16</v>
      </c>
      <c r="D138" s="6" t="s">
        <v>27</v>
      </c>
      <c r="E138" s="7" t="s">
        <v>51</v>
      </c>
      <c r="F138" s="6" t="s">
        <v>3862</v>
      </c>
      <c r="G138" s="6" t="s">
        <v>34</v>
      </c>
      <c r="H138" s="6" t="s">
        <v>44</v>
      </c>
      <c r="I138" s="34">
        <v>42344</v>
      </c>
      <c r="J138" s="34">
        <v>43037</v>
      </c>
      <c r="K138" s="6">
        <v>7</v>
      </c>
      <c r="L138" s="6" t="s">
        <v>70</v>
      </c>
      <c r="M138" s="6" t="s">
        <v>85</v>
      </c>
      <c r="N138" s="6" t="s">
        <v>229</v>
      </c>
      <c r="O138" s="16">
        <v>43133</v>
      </c>
      <c r="P138" s="7" t="s">
        <v>3494</v>
      </c>
      <c r="Q138" s="7" t="s">
        <v>3496</v>
      </c>
      <c r="R138" s="7" t="s">
        <v>3495</v>
      </c>
      <c r="S138" s="25" t="s">
        <v>3493</v>
      </c>
      <c r="T138" s="26" t="s">
        <v>54</v>
      </c>
    </row>
    <row r="139" spans="1:21" x14ac:dyDescent="0.3">
      <c r="A139" s="19" t="s">
        <v>3497</v>
      </c>
      <c r="B139" s="6" t="s">
        <v>6</v>
      </c>
      <c r="C139" s="6" t="s">
        <v>16</v>
      </c>
      <c r="D139" s="6" t="s">
        <v>27</v>
      </c>
      <c r="E139" s="7" t="s">
        <v>51</v>
      </c>
      <c r="F139" s="40" t="s">
        <v>3861</v>
      </c>
      <c r="G139" s="6" t="s">
        <v>34</v>
      </c>
      <c r="H139" s="6" t="s">
        <v>44</v>
      </c>
      <c r="I139" s="34">
        <v>41998</v>
      </c>
      <c r="J139" s="34">
        <v>42735</v>
      </c>
      <c r="K139" s="6">
        <v>14</v>
      </c>
      <c r="L139" s="6" t="s">
        <v>70</v>
      </c>
      <c r="M139" s="6" t="s">
        <v>85</v>
      </c>
      <c r="N139" s="6" t="s">
        <v>231</v>
      </c>
      <c r="O139" s="16">
        <v>43133</v>
      </c>
      <c r="P139" s="7" t="s">
        <v>3499</v>
      </c>
      <c r="Q139" s="7" t="s">
        <v>3501</v>
      </c>
      <c r="R139" s="7" t="s">
        <v>51</v>
      </c>
      <c r="S139" s="25" t="s">
        <v>3498</v>
      </c>
      <c r="T139" s="26" t="s">
        <v>54</v>
      </c>
      <c r="U139" s="8" t="s">
        <v>3500</v>
      </c>
    </row>
    <row r="140" spans="1:21" x14ac:dyDescent="0.3">
      <c r="A140" s="19" t="s">
        <v>3502</v>
      </c>
      <c r="B140" s="6" t="s">
        <v>6</v>
      </c>
      <c r="C140" s="6" t="s">
        <v>17</v>
      </c>
      <c r="D140" s="6" t="s">
        <v>27</v>
      </c>
      <c r="E140" s="7" t="s">
        <v>51</v>
      </c>
      <c r="F140" s="6" t="s">
        <v>3860</v>
      </c>
      <c r="G140" s="6" t="s">
        <v>34</v>
      </c>
      <c r="H140" s="6" t="s">
        <v>44</v>
      </c>
      <c r="I140" s="34">
        <v>40875</v>
      </c>
      <c r="J140" s="34">
        <v>40968</v>
      </c>
      <c r="K140" s="6">
        <v>3</v>
      </c>
      <c r="L140" s="6" t="s">
        <v>70</v>
      </c>
      <c r="M140" s="6" t="s">
        <v>83</v>
      </c>
      <c r="N140" s="6" t="s">
        <v>231</v>
      </c>
      <c r="O140" s="16">
        <v>43134</v>
      </c>
      <c r="P140" s="7" t="s">
        <v>3503</v>
      </c>
      <c r="Q140" s="7" t="s">
        <v>3504</v>
      </c>
      <c r="R140" s="7" t="s">
        <v>3505</v>
      </c>
      <c r="S140" s="25" t="s">
        <v>3507</v>
      </c>
      <c r="T140" s="26" t="s">
        <v>54</v>
      </c>
      <c r="U140" s="8" t="s">
        <v>3506</v>
      </c>
    </row>
    <row r="141" spans="1:21" x14ac:dyDescent="0.3">
      <c r="A141" s="19" t="s">
        <v>3509</v>
      </c>
      <c r="B141" s="3" t="s">
        <v>3853</v>
      </c>
      <c r="C141" s="6" t="s">
        <v>16</v>
      </c>
      <c r="D141" s="6" t="s">
        <v>27</v>
      </c>
      <c r="E141" s="7" t="s">
        <v>51</v>
      </c>
      <c r="F141" s="6" t="s">
        <v>3862</v>
      </c>
      <c r="G141" s="6" t="s">
        <v>37</v>
      </c>
      <c r="H141" s="6" t="s">
        <v>44</v>
      </c>
      <c r="I141" s="34">
        <v>39162</v>
      </c>
      <c r="J141" s="34">
        <v>42682</v>
      </c>
      <c r="K141" s="6">
        <v>32</v>
      </c>
      <c r="L141" s="6" t="s">
        <v>70</v>
      </c>
      <c r="M141" s="6" t="s">
        <v>85</v>
      </c>
      <c r="N141" s="6" t="s">
        <v>231</v>
      </c>
      <c r="O141" s="16">
        <v>43134</v>
      </c>
      <c r="P141" s="7" t="s">
        <v>3510</v>
      </c>
      <c r="Q141" s="7" t="s">
        <v>51</v>
      </c>
      <c r="R141" s="7" t="s">
        <v>51</v>
      </c>
      <c r="S141" s="25" t="s">
        <v>3511</v>
      </c>
      <c r="T141" s="26" t="s">
        <v>54</v>
      </c>
    </row>
    <row r="142" spans="1:21" x14ac:dyDescent="0.3">
      <c r="A142" s="19" t="s">
        <v>3508</v>
      </c>
      <c r="B142" s="6" t="s">
        <v>944</v>
      </c>
      <c r="C142" s="6" t="s">
        <v>16</v>
      </c>
      <c r="D142" s="6" t="s">
        <v>27</v>
      </c>
      <c r="E142" s="7" t="s">
        <v>51</v>
      </c>
      <c r="F142" s="6" t="s">
        <v>3862</v>
      </c>
      <c r="G142" s="6" t="s">
        <v>37</v>
      </c>
      <c r="H142" s="6" t="s">
        <v>43</v>
      </c>
      <c r="I142" s="34">
        <v>43111</v>
      </c>
      <c r="J142" s="34">
        <v>43132</v>
      </c>
      <c r="K142" s="6">
        <v>3</v>
      </c>
      <c r="L142" s="6" t="s">
        <v>70</v>
      </c>
      <c r="M142" s="6" t="s">
        <v>85</v>
      </c>
      <c r="N142" s="6" t="s">
        <v>230</v>
      </c>
      <c r="O142" s="16">
        <v>43134</v>
      </c>
      <c r="P142" s="7" t="s">
        <v>3515</v>
      </c>
      <c r="Q142" s="7" t="s">
        <v>3513</v>
      </c>
      <c r="R142" s="7" t="s">
        <v>3514</v>
      </c>
      <c r="S142" s="25" t="s">
        <v>3512</v>
      </c>
      <c r="T142" s="26" t="s">
        <v>54</v>
      </c>
    </row>
    <row r="143" spans="1:21" x14ac:dyDescent="0.3">
      <c r="A143" s="19" t="s">
        <v>107</v>
      </c>
      <c r="B143" s="6" t="s">
        <v>6</v>
      </c>
      <c r="C143" s="6" t="s">
        <v>16</v>
      </c>
      <c r="D143" s="6" t="s">
        <v>27</v>
      </c>
      <c r="E143" s="7" t="s">
        <v>51</v>
      </c>
      <c r="F143" s="6" t="s">
        <v>3862</v>
      </c>
      <c r="G143" s="6" t="s">
        <v>34</v>
      </c>
      <c r="H143" s="6" t="s">
        <v>43</v>
      </c>
      <c r="I143" s="34">
        <v>42716</v>
      </c>
      <c r="J143" s="34">
        <v>42906</v>
      </c>
      <c r="K143" s="6">
        <v>23</v>
      </c>
      <c r="L143" s="6" t="s">
        <v>66</v>
      </c>
      <c r="M143" s="6" t="s">
        <v>85</v>
      </c>
      <c r="N143" s="6" t="s">
        <v>229</v>
      </c>
      <c r="O143" s="16">
        <v>43105</v>
      </c>
      <c r="P143" s="25" t="s">
        <v>109</v>
      </c>
      <c r="Q143" s="5" t="s">
        <v>51</v>
      </c>
      <c r="R143" s="5" t="s">
        <v>51</v>
      </c>
      <c r="S143" s="25" t="s">
        <v>108</v>
      </c>
      <c r="T143" s="26" t="s">
        <v>54</v>
      </c>
    </row>
    <row r="144" spans="1:21" x14ac:dyDescent="0.3">
      <c r="A144" s="19" t="s">
        <v>3516</v>
      </c>
      <c r="B144" s="6" t="s">
        <v>944</v>
      </c>
      <c r="C144" s="6" t="s">
        <v>16</v>
      </c>
      <c r="D144" s="6" t="s">
        <v>27</v>
      </c>
      <c r="E144" s="7" t="s">
        <v>51</v>
      </c>
      <c r="F144" s="6" t="s">
        <v>3862</v>
      </c>
      <c r="G144" s="6" t="s">
        <v>34</v>
      </c>
      <c r="H144" s="6" t="s">
        <v>43</v>
      </c>
      <c r="I144" s="34">
        <v>41567</v>
      </c>
      <c r="J144" s="34">
        <v>43095</v>
      </c>
      <c r="K144" s="6">
        <v>51</v>
      </c>
      <c r="L144" s="6" t="s">
        <v>70</v>
      </c>
      <c r="M144" s="6" t="s">
        <v>117</v>
      </c>
      <c r="N144" s="6" t="s">
        <v>230</v>
      </c>
      <c r="O144" s="16">
        <v>43134</v>
      </c>
      <c r="P144" s="7" t="s">
        <v>3517</v>
      </c>
      <c r="Q144" s="7" t="s">
        <v>3518</v>
      </c>
      <c r="R144" s="7" t="s">
        <v>3519</v>
      </c>
      <c r="S144" s="25" t="s">
        <v>3520</v>
      </c>
      <c r="T144" s="26" t="s">
        <v>54</v>
      </c>
    </row>
    <row r="145" spans="1:22" x14ac:dyDescent="0.3">
      <c r="A145" s="19" t="s">
        <v>119</v>
      </c>
      <c r="B145" s="6" t="s">
        <v>944</v>
      </c>
      <c r="C145" s="6" t="s">
        <v>18</v>
      </c>
      <c r="D145" s="6" t="s">
        <v>27</v>
      </c>
      <c r="E145" s="7" t="s">
        <v>51</v>
      </c>
      <c r="F145" s="6" t="s">
        <v>3862</v>
      </c>
      <c r="G145" s="6" t="s">
        <v>34</v>
      </c>
      <c r="H145" s="6" t="s">
        <v>43</v>
      </c>
      <c r="I145" s="34">
        <v>38874</v>
      </c>
      <c r="J145" s="34">
        <v>43091</v>
      </c>
      <c r="K145" s="6">
        <v>140</v>
      </c>
      <c r="L145" s="6" t="s">
        <v>67</v>
      </c>
      <c r="M145" s="6" t="s">
        <v>84</v>
      </c>
      <c r="N145" s="6" t="s">
        <v>230</v>
      </c>
      <c r="O145" s="16">
        <v>43105</v>
      </c>
      <c r="P145" s="25" t="s">
        <v>120</v>
      </c>
      <c r="Q145" s="5" t="s">
        <v>243</v>
      </c>
      <c r="R145" s="5" t="s">
        <v>244</v>
      </c>
      <c r="S145" s="25" t="s">
        <v>121</v>
      </c>
      <c r="T145" s="26" t="s">
        <v>54</v>
      </c>
      <c r="V145" s="8" t="s">
        <v>1315</v>
      </c>
    </row>
    <row r="146" spans="1:22" x14ac:dyDescent="0.3">
      <c r="A146" s="19" t="s">
        <v>129</v>
      </c>
      <c r="B146" s="6" t="s">
        <v>6</v>
      </c>
      <c r="C146" s="6" t="s">
        <v>16</v>
      </c>
      <c r="D146" s="6" t="s">
        <v>22</v>
      </c>
      <c r="E146" s="7" t="s">
        <v>130</v>
      </c>
      <c r="F146" s="40" t="s">
        <v>3861</v>
      </c>
      <c r="G146" s="6" t="s">
        <v>34</v>
      </c>
      <c r="H146" s="6" t="s">
        <v>44</v>
      </c>
      <c r="I146" s="34">
        <v>42461</v>
      </c>
      <c r="J146" s="34">
        <v>43105</v>
      </c>
      <c r="K146" s="6">
        <v>299</v>
      </c>
      <c r="L146" s="6" t="s">
        <v>93</v>
      </c>
      <c r="M146" s="6" t="s">
        <v>118</v>
      </c>
      <c r="N146" s="6" t="s">
        <v>230</v>
      </c>
      <c r="O146" s="16">
        <v>43105</v>
      </c>
      <c r="P146" s="25" t="s">
        <v>131</v>
      </c>
      <c r="Q146" s="5" t="s">
        <v>254</v>
      </c>
      <c r="R146" s="5" t="s">
        <v>255</v>
      </c>
      <c r="S146" s="37" t="s">
        <v>253</v>
      </c>
      <c r="T146" s="5" t="s">
        <v>54</v>
      </c>
    </row>
    <row r="147" spans="1:22" x14ac:dyDescent="0.3">
      <c r="A147" s="19" t="s">
        <v>3521</v>
      </c>
      <c r="B147" s="6" t="s">
        <v>944</v>
      </c>
      <c r="C147" s="6" t="s">
        <v>16</v>
      </c>
      <c r="D147" s="6" t="s">
        <v>27</v>
      </c>
      <c r="E147" s="7" t="s">
        <v>51</v>
      </c>
      <c r="F147" s="40" t="s">
        <v>3861</v>
      </c>
      <c r="G147" s="6" t="s">
        <v>898</v>
      </c>
      <c r="H147" s="6" t="s">
        <v>43</v>
      </c>
      <c r="I147" s="34">
        <v>39571</v>
      </c>
      <c r="J147" s="34">
        <v>39844</v>
      </c>
      <c r="K147" s="6">
        <v>26</v>
      </c>
      <c r="L147" s="6" t="s">
        <v>70</v>
      </c>
      <c r="M147" s="6" t="s">
        <v>85</v>
      </c>
      <c r="N147" s="6" t="s">
        <v>231</v>
      </c>
      <c r="O147" s="16">
        <v>43134</v>
      </c>
      <c r="P147" s="7" t="s">
        <v>3523</v>
      </c>
      <c r="Q147" s="7" t="s">
        <v>51</v>
      </c>
      <c r="R147" s="7" t="s">
        <v>51</v>
      </c>
      <c r="S147" s="25" t="s">
        <v>3522</v>
      </c>
      <c r="T147" s="26" t="s">
        <v>54</v>
      </c>
    </row>
    <row r="148" spans="1:22" x14ac:dyDescent="0.3">
      <c r="A148" s="19" t="s">
        <v>3524</v>
      </c>
      <c r="B148" s="6" t="s">
        <v>944</v>
      </c>
      <c r="C148" s="6" t="s">
        <v>16</v>
      </c>
      <c r="D148" s="6" t="s">
        <v>27</v>
      </c>
      <c r="E148" s="7" t="s">
        <v>51</v>
      </c>
      <c r="F148" s="6" t="s">
        <v>76</v>
      </c>
      <c r="G148" s="6" t="s">
        <v>836</v>
      </c>
      <c r="H148" s="6" t="s">
        <v>44</v>
      </c>
      <c r="I148" s="34">
        <v>41302</v>
      </c>
      <c r="J148" s="34">
        <v>41611</v>
      </c>
      <c r="K148" s="6">
        <v>35</v>
      </c>
      <c r="L148" s="6" t="s">
        <v>70</v>
      </c>
      <c r="M148" s="6" t="s">
        <v>85</v>
      </c>
      <c r="N148" s="6" t="s">
        <v>231</v>
      </c>
      <c r="O148" s="16">
        <v>43134</v>
      </c>
      <c r="P148" s="7" t="s">
        <v>3526</v>
      </c>
      <c r="Q148" s="7" t="s">
        <v>51</v>
      </c>
      <c r="R148" s="7" t="s">
        <v>51</v>
      </c>
      <c r="S148" s="25" t="s">
        <v>3525</v>
      </c>
      <c r="T148" s="26" t="s">
        <v>54</v>
      </c>
    </row>
    <row r="149" spans="1:22" x14ac:dyDescent="0.3">
      <c r="A149" s="19" t="s">
        <v>3527</v>
      </c>
      <c r="B149" s="6" t="s">
        <v>944</v>
      </c>
      <c r="C149" s="6" t="s">
        <v>16</v>
      </c>
      <c r="D149" s="6" t="s">
        <v>27</v>
      </c>
      <c r="E149" s="7" t="s">
        <v>51</v>
      </c>
      <c r="F149" s="6" t="s">
        <v>76</v>
      </c>
      <c r="G149" s="6" t="s">
        <v>36</v>
      </c>
      <c r="H149" s="6" t="s">
        <v>43</v>
      </c>
      <c r="I149" s="34">
        <v>38988</v>
      </c>
      <c r="J149" s="34">
        <v>43007</v>
      </c>
      <c r="K149" s="6">
        <v>184</v>
      </c>
      <c r="L149" s="6" t="s">
        <v>70</v>
      </c>
      <c r="M149" s="6" t="s">
        <v>82</v>
      </c>
      <c r="N149" s="6" t="s">
        <v>229</v>
      </c>
      <c r="O149" s="16">
        <v>43134</v>
      </c>
      <c r="P149" s="7" t="s">
        <v>3528</v>
      </c>
      <c r="Q149" s="7" t="s">
        <v>51</v>
      </c>
      <c r="R149" s="7" t="s">
        <v>51</v>
      </c>
      <c r="S149" s="25" t="s">
        <v>3529</v>
      </c>
      <c r="T149" s="26" t="s">
        <v>54</v>
      </c>
      <c r="U149" s="8" t="s">
        <v>3530</v>
      </c>
    </row>
    <row r="150" spans="1:22" x14ac:dyDescent="0.3">
      <c r="A150" s="19" t="s">
        <v>110</v>
      </c>
      <c r="B150" s="6" t="s">
        <v>6</v>
      </c>
      <c r="C150" s="6" t="s">
        <v>17</v>
      </c>
      <c r="D150" s="6" t="s">
        <v>24</v>
      </c>
      <c r="E150" s="7" t="s">
        <v>111</v>
      </c>
      <c r="F150" s="40" t="s">
        <v>3859</v>
      </c>
      <c r="G150" s="6" t="s">
        <v>34</v>
      </c>
      <c r="H150" s="6" t="s">
        <v>43</v>
      </c>
      <c r="I150" s="34">
        <v>41182</v>
      </c>
      <c r="J150" s="34">
        <v>43101</v>
      </c>
      <c r="K150" s="6">
        <v>112</v>
      </c>
      <c r="L150" s="6" t="s">
        <v>66</v>
      </c>
      <c r="M150" s="6" t="s">
        <v>117</v>
      </c>
      <c r="N150" s="6" t="s">
        <v>230</v>
      </c>
      <c r="O150" s="16">
        <v>43105</v>
      </c>
      <c r="P150" s="7" t="s">
        <v>113</v>
      </c>
      <c r="Q150" s="23" t="s">
        <v>114</v>
      </c>
      <c r="R150" s="23" t="s">
        <v>115</v>
      </c>
      <c r="S150" s="25" t="s">
        <v>112</v>
      </c>
      <c r="T150" s="28" t="s">
        <v>116</v>
      </c>
      <c r="U150" s="26" t="s">
        <v>54</v>
      </c>
    </row>
    <row r="151" spans="1:22" x14ac:dyDescent="0.3">
      <c r="A151" s="19" t="s">
        <v>132</v>
      </c>
      <c r="B151" s="6" t="s">
        <v>6</v>
      </c>
      <c r="C151" s="6" t="s">
        <v>16</v>
      </c>
      <c r="D151" s="6" t="s">
        <v>24</v>
      </c>
      <c r="E151" s="7" t="s">
        <v>2839</v>
      </c>
      <c r="F151" s="40" t="s">
        <v>3861</v>
      </c>
      <c r="G151" s="6" t="s">
        <v>35</v>
      </c>
      <c r="H151" s="6" t="s">
        <v>44</v>
      </c>
      <c r="I151" s="34">
        <v>41645</v>
      </c>
      <c r="J151" s="34">
        <v>43103</v>
      </c>
      <c r="K151" s="6">
        <v>55</v>
      </c>
      <c r="L151" s="6" t="s">
        <v>68</v>
      </c>
      <c r="M151" s="6" t="s">
        <v>85</v>
      </c>
      <c r="N151" s="6" t="s">
        <v>230</v>
      </c>
      <c r="O151" s="16">
        <v>43105</v>
      </c>
      <c r="P151" s="25" t="s">
        <v>133</v>
      </c>
      <c r="Q151" s="5" t="s">
        <v>51</v>
      </c>
      <c r="R151" s="5" t="s">
        <v>51</v>
      </c>
      <c r="S151" s="37" t="s">
        <v>256</v>
      </c>
      <c r="T151" s="5" t="s">
        <v>54</v>
      </c>
    </row>
    <row r="152" spans="1:22" x14ac:dyDescent="0.3">
      <c r="A152" s="19" t="s">
        <v>122</v>
      </c>
      <c r="B152" s="6" t="s">
        <v>8</v>
      </c>
      <c r="C152" s="6" t="s">
        <v>16</v>
      </c>
      <c r="D152" s="6" t="s">
        <v>27</v>
      </c>
      <c r="E152" s="7" t="s">
        <v>51</v>
      </c>
      <c r="F152" s="6" t="s">
        <v>3862</v>
      </c>
      <c r="G152" s="6" t="s">
        <v>35</v>
      </c>
      <c r="H152" s="6" t="s">
        <v>44</v>
      </c>
      <c r="I152" s="34">
        <v>42897</v>
      </c>
      <c r="J152" s="34">
        <v>42963</v>
      </c>
      <c r="K152" s="6">
        <v>4</v>
      </c>
      <c r="L152" s="6" t="s">
        <v>70</v>
      </c>
      <c r="M152" s="6" t="s">
        <v>85</v>
      </c>
      <c r="N152" s="6" t="s">
        <v>229</v>
      </c>
      <c r="O152" s="16">
        <v>43105</v>
      </c>
      <c r="P152" s="25" t="s">
        <v>123</v>
      </c>
      <c r="Q152" s="5" t="s">
        <v>246</v>
      </c>
      <c r="R152" s="5" t="s">
        <v>245</v>
      </c>
      <c r="S152" s="37" t="s">
        <v>247</v>
      </c>
      <c r="T152" s="5" t="s">
        <v>54</v>
      </c>
    </row>
    <row r="153" spans="1:22" x14ac:dyDescent="0.3">
      <c r="A153" s="19" t="s">
        <v>3531</v>
      </c>
      <c r="B153" s="6" t="s">
        <v>8</v>
      </c>
      <c r="C153" s="6" t="s">
        <v>16</v>
      </c>
      <c r="D153" s="6" t="s">
        <v>27</v>
      </c>
      <c r="E153" s="7" t="s">
        <v>51</v>
      </c>
      <c r="F153" s="6" t="s">
        <v>76</v>
      </c>
      <c r="G153" s="6" t="s">
        <v>836</v>
      </c>
      <c r="H153" s="6" t="s">
        <v>44</v>
      </c>
      <c r="I153" s="34">
        <v>41202</v>
      </c>
      <c r="J153" s="34">
        <v>42429</v>
      </c>
      <c r="K153" s="6">
        <v>100</v>
      </c>
      <c r="L153" s="6" t="s">
        <v>70</v>
      </c>
      <c r="M153" s="6" t="s">
        <v>85</v>
      </c>
      <c r="N153" s="6" t="s">
        <v>231</v>
      </c>
      <c r="O153" s="16">
        <v>43134</v>
      </c>
      <c r="P153" s="7" t="s">
        <v>51</v>
      </c>
      <c r="Q153" s="7" t="s">
        <v>3532</v>
      </c>
      <c r="R153" s="7" t="s">
        <v>3533</v>
      </c>
      <c r="S153" s="25" t="s">
        <v>3534</v>
      </c>
      <c r="T153" s="26" t="s">
        <v>54</v>
      </c>
    </row>
    <row r="154" spans="1:22" x14ac:dyDescent="0.3">
      <c r="A154" s="19" t="s">
        <v>3535</v>
      </c>
      <c r="B154" s="6" t="s">
        <v>3902</v>
      </c>
      <c r="C154" s="6" t="s">
        <v>16</v>
      </c>
      <c r="D154" s="6" t="s">
        <v>24</v>
      </c>
      <c r="E154" s="7" t="s">
        <v>3536</v>
      </c>
      <c r="F154" s="40" t="s">
        <v>3861</v>
      </c>
      <c r="G154" s="6" t="s">
        <v>36</v>
      </c>
      <c r="H154" s="6" t="s">
        <v>43</v>
      </c>
      <c r="I154" s="34">
        <v>42858</v>
      </c>
      <c r="J154" s="34">
        <v>43055</v>
      </c>
      <c r="K154" s="6">
        <v>16</v>
      </c>
      <c r="L154" s="6" t="s">
        <v>70</v>
      </c>
      <c r="M154" s="6" t="s">
        <v>87</v>
      </c>
      <c r="N154" s="6" t="s">
        <v>230</v>
      </c>
      <c r="O154" s="16">
        <v>43134</v>
      </c>
      <c r="P154" s="7" t="s">
        <v>3538</v>
      </c>
      <c r="Q154" s="7" t="s">
        <v>51</v>
      </c>
      <c r="R154" s="7" t="s">
        <v>51</v>
      </c>
      <c r="S154" s="25" t="s">
        <v>3537</v>
      </c>
      <c r="T154" s="26" t="s">
        <v>54</v>
      </c>
    </row>
    <row r="155" spans="1:22" x14ac:dyDescent="0.3">
      <c r="A155" s="19" t="s">
        <v>3539</v>
      </c>
      <c r="B155" s="6" t="s">
        <v>6</v>
      </c>
      <c r="C155" s="6" t="s">
        <v>16</v>
      </c>
      <c r="D155" s="6" t="s">
        <v>26</v>
      </c>
      <c r="E155" s="7" t="s">
        <v>3540</v>
      </c>
      <c r="F155" s="6" t="s">
        <v>3862</v>
      </c>
      <c r="G155" s="6" t="s">
        <v>35</v>
      </c>
      <c r="H155" s="6" t="s">
        <v>44</v>
      </c>
      <c r="I155" s="34">
        <v>41011</v>
      </c>
      <c r="J155" s="34">
        <v>41613</v>
      </c>
      <c r="K155" s="6">
        <v>10</v>
      </c>
      <c r="L155" s="6" t="s">
        <v>70</v>
      </c>
      <c r="M155" s="6" t="s">
        <v>85</v>
      </c>
      <c r="N155" s="6" t="s">
        <v>231</v>
      </c>
      <c r="O155" s="16">
        <v>43134</v>
      </c>
      <c r="P155" s="7" t="s">
        <v>3542</v>
      </c>
      <c r="Q155" s="7" t="s">
        <v>51</v>
      </c>
      <c r="R155" s="7" t="s">
        <v>51</v>
      </c>
      <c r="S155" s="25" t="s">
        <v>3541</v>
      </c>
      <c r="T155" s="26" t="s">
        <v>54</v>
      </c>
    </row>
    <row r="156" spans="1:22" x14ac:dyDescent="0.3">
      <c r="A156" s="19" t="s">
        <v>3543</v>
      </c>
      <c r="B156" s="3" t="s">
        <v>3853</v>
      </c>
      <c r="C156" s="6" t="s">
        <v>18</v>
      </c>
      <c r="D156" s="6" t="s">
        <v>2272</v>
      </c>
      <c r="E156" s="7" t="s">
        <v>3543</v>
      </c>
      <c r="F156" s="6" t="s">
        <v>3862</v>
      </c>
      <c r="G156" s="6" t="s">
        <v>35</v>
      </c>
      <c r="H156" s="6" t="s">
        <v>44</v>
      </c>
      <c r="I156" s="34">
        <v>40800</v>
      </c>
      <c r="J156" s="34">
        <v>43112</v>
      </c>
      <c r="K156" s="6">
        <v>133</v>
      </c>
      <c r="L156" s="6" t="s">
        <v>70</v>
      </c>
      <c r="M156" s="6" t="s">
        <v>85</v>
      </c>
      <c r="N156" s="6" t="s">
        <v>230</v>
      </c>
      <c r="O156" s="16">
        <v>43134</v>
      </c>
      <c r="P156" s="7" t="s">
        <v>3545</v>
      </c>
      <c r="Q156" s="7" t="s">
        <v>51</v>
      </c>
      <c r="R156" s="7" t="s">
        <v>51</v>
      </c>
      <c r="S156" s="25" t="s">
        <v>3544</v>
      </c>
      <c r="T156" s="26" t="s">
        <v>54</v>
      </c>
    </row>
    <row r="157" spans="1:22" x14ac:dyDescent="0.3">
      <c r="A157" s="19" t="s">
        <v>3546</v>
      </c>
      <c r="B157" s="6" t="s">
        <v>6</v>
      </c>
      <c r="C157" s="6" t="s">
        <v>16</v>
      </c>
      <c r="D157" s="6" t="s">
        <v>27</v>
      </c>
      <c r="E157" s="7" t="s">
        <v>51</v>
      </c>
      <c r="F157" s="6" t="s">
        <v>3862</v>
      </c>
      <c r="G157" s="6" t="s">
        <v>37</v>
      </c>
      <c r="H157" s="6" t="s">
        <v>44</v>
      </c>
      <c r="I157" s="34">
        <v>42760</v>
      </c>
      <c r="J157" s="34">
        <v>43099</v>
      </c>
      <c r="K157" s="6">
        <v>14</v>
      </c>
      <c r="L157" s="6" t="s">
        <v>70</v>
      </c>
      <c r="M157" s="6" t="s">
        <v>85</v>
      </c>
      <c r="N157" s="6" t="s">
        <v>230</v>
      </c>
      <c r="O157" s="16">
        <v>43134</v>
      </c>
      <c r="P157" s="7" t="s">
        <v>3547</v>
      </c>
      <c r="Q157" s="7" t="s">
        <v>3548</v>
      </c>
      <c r="R157" s="7" t="s">
        <v>3549</v>
      </c>
      <c r="S157" s="25" t="s">
        <v>3550</v>
      </c>
      <c r="T157" s="26" t="s">
        <v>54</v>
      </c>
      <c r="U157" s="8" t="s">
        <v>3551</v>
      </c>
    </row>
    <row r="158" spans="1:22" x14ac:dyDescent="0.3">
      <c r="A158" s="19" t="s">
        <v>126</v>
      </c>
      <c r="B158" s="3" t="s">
        <v>3853</v>
      </c>
      <c r="C158" s="6" t="s">
        <v>16</v>
      </c>
      <c r="D158" s="6" t="s">
        <v>27</v>
      </c>
      <c r="E158" s="7" t="s">
        <v>51</v>
      </c>
      <c r="F158" s="6" t="s">
        <v>3862</v>
      </c>
      <c r="G158" s="6" t="s">
        <v>34</v>
      </c>
      <c r="H158" s="6" t="s">
        <v>43</v>
      </c>
      <c r="I158" s="34">
        <v>42653</v>
      </c>
      <c r="J158" s="34">
        <v>43108</v>
      </c>
      <c r="K158" s="6">
        <v>27</v>
      </c>
      <c r="L158" s="6" t="s">
        <v>71</v>
      </c>
      <c r="M158" s="6" t="s">
        <v>85</v>
      </c>
      <c r="N158" s="6" t="s">
        <v>230</v>
      </c>
      <c r="O158" s="16">
        <v>43105</v>
      </c>
      <c r="P158" s="25" t="s">
        <v>128</v>
      </c>
      <c r="Q158" s="5" t="s">
        <v>251</v>
      </c>
      <c r="R158" s="5" t="s">
        <v>51</v>
      </c>
      <c r="S158" s="37" t="s">
        <v>252</v>
      </c>
      <c r="T158" s="5" t="s">
        <v>54</v>
      </c>
    </row>
    <row r="159" spans="1:22" x14ac:dyDescent="0.3">
      <c r="A159" s="19" t="s">
        <v>3552</v>
      </c>
      <c r="B159" s="3" t="s">
        <v>3853</v>
      </c>
      <c r="C159" s="6" t="s">
        <v>16</v>
      </c>
      <c r="D159" s="6" t="s">
        <v>27</v>
      </c>
      <c r="E159" s="7" t="s">
        <v>51</v>
      </c>
      <c r="F159" s="6" t="s">
        <v>76</v>
      </c>
      <c r="G159" s="6" t="s">
        <v>836</v>
      </c>
      <c r="H159" s="6" t="s">
        <v>43</v>
      </c>
      <c r="I159" s="34">
        <v>39042</v>
      </c>
      <c r="J159" s="34">
        <v>39114</v>
      </c>
      <c r="K159" s="6">
        <v>2</v>
      </c>
      <c r="L159" s="6" t="s">
        <v>76</v>
      </c>
      <c r="M159" s="6" t="s">
        <v>85</v>
      </c>
      <c r="N159" s="6" t="s">
        <v>231</v>
      </c>
      <c r="O159" s="16">
        <v>43134</v>
      </c>
      <c r="P159" s="7" t="s">
        <v>51</v>
      </c>
      <c r="Q159" s="7" t="s">
        <v>51</v>
      </c>
      <c r="R159" s="7" t="s">
        <v>51</v>
      </c>
      <c r="S159" s="25" t="s">
        <v>3553</v>
      </c>
      <c r="T159" s="26" t="s">
        <v>54</v>
      </c>
      <c r="V159" s="9" t="s">
        <v>1428</v>
      </c>
    </row>
    <row r="160" spans="1:22" x14ac:dyDescent="0.3">
      <c r="A160" s="19" t="s">
        <v>3554</v>
      </c>
      <c r="B160" s="6" t="s">
        <v>3902</v>
      </c>
      <c r="C160" s="6" t="s">
        <v>16</v>
      </c>
      <c r="D160" s="6" t="s">
        <v>24</v>
      </c>
      <c r="E160" s="7" t="s">
        <v>3555</v>
      </c>
      <c r="F160" s="40" t="s">
        <v>3861</v>
      </c>
      <c r="G160" s="6" t="s">
        <v>34</v>
      </c>
      <c r="H160" s="6" t="s">
        <v>44</v>
      </c>
      <c r="I160" s="34">
        <v>41806</v>
      </c>
      <c r="J160" s="34">
        <v>42242</v>
      </c>
      <c r="K160" s="6">
        <v>7</v>
      </c>
      <c r="L160" s="6" t="s">
        <v>70</v>
      </c>
      <c r="M160" s="6" t="s">
        <v>87</v>
      </c>
      <c r="N160" s="6" t="s">
        <v>231</v>
      </c>
      <c r="O160" s="16">
        <v>43134</v>
      </c>
      <c r="P160" s="7" t="s">
        <v>3556</v>
      </c>
      <c r="Q160" s="7" t="s">
        <v>3557</v>
      </c>
      <c r="R160" s="7" t="s">
        <v>3558</v>
      </c>
      <c r="S160" s="25" t="s">
        <v>3559</v>
      </c>
      <c r="T160" s="26" t="s">
        <v>54</v>
      </c>
      <c r="U160" s="8" t="s">
        <v>3560</v>
      </c>
    </row>
    <row r="161" spans="1:22" x14ac:dyDescent="0.3">
      <c r="A161" s="19" t="s">
        <v>134</v>
      </c>
      <c r="B161" s="6" t="s">
        <v>6</v>
      </c>
      <c r="C161" s="6" t="s">
        <v>17</v>
      </c>
      <c r="D161" s="6" t="s">
        <v>24</v>
      </c>
      <c r="E161" s="7" t="s">
        <v>135</v>
      </c>
      <c r="F161" s="40" t="s">
        <v>3861</v>
      </c>
      <c r="G161" s="6" t="s">
        <v>37</v>
      </c>
      <c r="H161" s="6" t="s">
        <v>44</v>
      </c>
      <c r="I161" s="34">
        <v>42461</v>
      </c>
      <c r="J161" s="34">
        <v>43105</v>
      </c>
      <c r="K161" s="6">
        <v>55</v>
      </c>
      <c r="L161" s="6" t="s">
        <v>67</v>
      </c>
      <c r="M161" s="6" t="s">
        <v>87</v>
      </c>
      <c r="N161" s="6" t="s">
        <v>230</v>
      </c>
      <c r="O161" s="16">
        <v>43105</v>
      </c>
      <c r="P161" s="25" t="s">
        <v>137</v>
      </c>
      <c r="Q161" s="5" t="s">
        <v>51</v>
      </c>
      <c r="R161" s="5" t="s">
        <v>257</v>
      </c>
      <c r="S161" s="25" t="s">
        <v>136</v>
      </c>
      <c r="T161" s="26" t="s">
        <v>54</v>
      </c>
    </row>
    <row r="162" spans="1:22" x14ac:dyDescent="0.3">
      <c r="A162" s="19" t="s">
        <v>3130</v>
      </c>
      <c r="B162" s="6" t="s">
        <v>3856</v>
      </c>
      <c r="C162" s="6" t="s">
        <v>18</v>
      </c>
      <c r="D162" s="6" t="s">
        <v>27</v>
      </c>
      <c r="E162" s="7" t="s">
        <v>51</v>
      </c>
      <c r="F162" s="6" t="s">
        <v>3862</v>
      </c>
      <c r="G162" s="6" t="s">
        <v>836</v>
      </c>
      <c r="H162" s="6" t="s">
        <v>43</v>
      </c>
      <c r="I162" s="34">
        <v>40234</v>
      </c>
      <c r="J162" s="34">
        <v>42535</v>
      </c>
      <c r="K162" s="6">
        <v>23</v>
      </c>
      <c r="L162" s="6" t="s">
        <v>70</v>
      </c>
      <c r="M162" s="6" t="s">
        <v>85</v>
      </c>
      <c r="N162" s="6" t="s">
        <v>231</v>
      </c>
      <c r="O162" s="16">
        <v>43132</v>
      </c>
      <c r="P162" s="7" t="s">
        <v>3132</v>
      </c>
      <c r="Q162" s="7" t="s">
        <v>51</v>
      </c>
      <c r="R162" s="7" t="s">
        <v>51</v>
      </c>
      <c r="S162" s="25" t="s">
        <v>3131</v>
      </c>
      <c r="T162" s="26" t="s">
        <v>54</v>
      </c>
      <c r="V162" s="9" t="s">
        <v>1428</v>
      </c>
    </row>
    <row r="163" spans="1:22" x14ac:dyDescent="0.3">
      <c r="A163" s="19" t="s">
        <v>3136</v>
      </c>
      <c r="B163" s="6" t="s">
        <v>6</v>
      </c>
      <c r="C163" s="6" t="s">
        <v>16</v>
      </c>
      <c r="D163" s="6" t="s">
        <v>25</v>
      </c>
      <c r="E163" s="7" t="s">
        <v>3137</v>
      </c>
      <c r="F163" s="6" t="s">
        <v>3862</v>
      </c>
      <c r="G163" s="6" t="s">
        <v>34</v>
      </c>
      <c r="H163" s="6" t="s">
        <v>43</v>
      </c>
      <c r="I163" s="34">
        <v>42108</v>
      </c>
      <c r="J163" s="34">
        <v>42857</v>
      </c>
      <c r="K163" s="6">
        <v>20</v>
      </c>
      <c r="L163" s="6" t="s">
        <v>70</v>
      </c>
      <c r="M163" s="6" t="s">
        <v>85</v>
      </c>
      <c r="N163" s="6" t="s">
        <v>229</v>
      </c>
      <c r="O163" s="16">
        <v>43132</v>
      </c>
      <c r="P163" s="7" t="s">
        <v>3139</v>
      </c>
      <c r="Q163" s="7" t="s">
        <v>51</v>
      </c>
      <c r="R163" s="7" t="s">
        <v>51</v>
      </c>
      <c r="S163" s="25" t="s">
        <v>3138</v>
      </c>
      <c r="T163" s="26" t="s">
        <v>54</v>
      </c>
    </row>
    <row r="164" spans="1:22" x14ac:dyDescent="0.3">
      <c r="A164" s="19" t="s">
        <v>3900</v>
      </c>
      <c r="B164" s="6" t="s">
        <v>6</v>
      </c>
      <c r="C164" s="6" t="s">
        <v>16</v>
      </c>
      <c r="D164" s="6" t="s">
        <v>2682</v>
      </c>
      <c r="E164" s="7" t="s">
        <v>140</v>
      </c>
      <c r="F164" s="6" t="s">
        <v>3862</v>
      </c>
      <c r="G164" s="6" t="s">
        <v>34</v>
      </c>
      <c r="H164" s="6" t="s">
        <v>44</v>
      </c>
      <c r="I164" s="34">
        <v>40113</v>
      </c>
      <c r="J164" s="34">
        <v>43075</v>
      </c>
      <c r="K164" s="6">
        <v>94</v>
      </c>
      <c r="L164" s="6" t="s">
        <v>70</v>
      </c>
      <c r="M164" s="6" t="s">
        <v>82</v>
      </c>
      <c r="N164" s="6" t="s">
        <v>3882</v>
      </c>
      <c r="O164" s="16">
        <v>43107</v>
      </c>
      <c r="P164" s="25" t="s">
        <v>138</v>
      </c>
      <c r="Q164" s="23" t="s">
        <v>51</v>
      </c>
      <c r="R164" s="7" t="s">
        <v>258</v>
      </c>
      <c r="S164" s="25" t="s">
        <v>139</v>
      </c>
      <c r="T164" s="26" t="s">
        <v>54</v>
      </c>
    </row>
    <row r="165" spans="1:22" x14ac:dyDescent="0.3">
      <c r="A165" s="19" t="s">
        <v>3140</v>
      </c>
      <c r="B165" s="6" t="s">
        <v>8</v>
      </c>
      <c r="C165" s="6" t="s">
        <v>18</v>
      </c>
      <c r="D165" s="6" t="s">
        <v>2682</v>
      </c>
      <c r="E165" s="7" t="s">
        <v>2918</v>
      </c>
      <c r="F165" s="6" t="s">
        <v>3862</v>
      </c>
      <c r="G165" s="6" t="s">
        <v>34</v>
      </c>
      <c r="H165" s="6" t="s">
        <v>43</v>
      </c>
      <c r="I165" s="34">
        <v>39895</v>
      </c>
      <c r="J165" s="34">
        <v>43068</v>
      </c>
      <c r="K165" s="6">
        <v>352</v>
      </c>
      <c r="L165" s="6" t="s">
        <v>70</v>
      </c>
      <c r="M165" s="6" t="s">
        <v>85</v>
      </c>
      <c r="N165" s="6" t="s">
        <v>230</v>
      </c>
      <c r="O165" s="16">
        <v>43132</v>
      </c>
      <c r="P165" s="7" t="s">
        <v>3142</v>
      </c>
      <c r="Q165" s="7" t="s">
        <v>51</v>
      </c>
      <c r="R165" s="7" t="s">
        <v>51</v>
      </c>
      <c r="S165" s="25" t="s">
        <v>3141</v>
      </c>
      <c r="T165" s="26" t="s">
        <v>54</v>
      </c>
      <c r="U165" s="8" t="s">
        <v>3143</v>
      </c>
      <c r="V165" s="9" t="s">
        <v>1428</v>
      </c>
    </row>
    <row r="166" spans="1:22" x14ac:dyDescent="0.3">
      <c r="A166" s="19" t="s">
        <v>3144</v>
      </c>
      <c r="B166" s="3" t="s">
        <v>3853</v>
      </c>
      <c r="C166" s="6" t="s">
        <v>16</v>
      </c>
      <c r="D166" s="6" t="s">
        <v>2835</v>
      </c>
      <c r="E166" s="7" t="s">
        <v>3145</v>
      </c>
      <c r="F166" s="6" t="s">
        <v>3862</v>
      </c>
      <c r="G166" s="6" t="s">
        <v>34</v>
      </c>
      <c r="H166" s="6" t="s">
        <v>44</v>
      </c>
      <c r="I166" s="34">
        <v>40931</v>
      </c>
      <c r="J166" s="34">
        <v>42794</v>
      </c>
      <c r="K166" s="6">
        <v>33</v>
      </c>
      <c r="L166" s="6" t="s">
        <v>70</v>
      </c>
      <c r="M166" s="6" t="s">
        <v>85</v>
      </c>
      <c r="N166" s="6" t="s">
        <v>229</v>
      </c>
      <c r="O166" s="16">
        <v>43132</v>
      </c>
      <c r="P166" s="7" t="s">
        <v>3148</v>
      </c>
      <c r="Q166" s="7" t="s">
        <v>51</v>
      </c>
      <c r="R166" s="7" t="s">
        <v>51</v>
      </c>
      <c r="S166" s="25" t="s">
        <v>3146</v>
      </c>
      <c r="T166" s="26" t="s">
        <v>54</v>
      </c>
      <c r="U166" s="8" t="s">
        <v>3147</v>
      </c>
    </row>
    <row r="167" spans="1:22" x14ac:dyDescent="0.3">
      <c r="A167" s="19" t="s">
        <v>3149</v>
      </c>
      <c r="B167" s="6" t="s">
        <v>8</v>
      </c>
      <c r="C167" s="6" t="s">
        <v>16</v>
      </c>
      <c r="D167" s="6" t="s">
        <v>27</v>
      </c>
      <c r="E167" s="7" t="s">
        <v>51</v>
      </c>
      <c r="F167" s="6" t="s">
        <v>76</v>
      </c>
      <c r="G167" s="6" t="s">
        <v>836</v>
      </c>
      <c r="H167" s="6" t="s">
        <v>44</v>
      </c>
      <c r="I167" s="34">
        <v>42275</v>
      </c>
      <c r="J167" s="34">
        <v>42275</v>
      </c>
      <c r="K167" s="6">
        <v>1</v>
      </c>
      <c r="L167" s="6" t="s">
        <v>76</v>
      </c>
      <c r="M167" s="6" t="s">
        <v>85</v>
      </c>
      <c r="N167" s="6" t="s">
        <v>231</v>
      </c>
      <c r="O167" s="16">
        <v>43132</v>
      </c>
      <c r="P167" s="7" t="s">
        <v>3151</v>
      </c>
      <c r="Q167" s="7" t="s">
        <v>51</v>
      </c>
      <c r="R167" s="7" t="s">
        <v>51</v>
      </c>
      <c r="S167" s="25" t="s">
        <v>3150</v>
      </c>
      <c r="T167" s="26" t="s">
        <v>54</v>
      </c>
    </row>
    <row r="168" spans="1:22" x14ac:dyDescent="0.3">
      <c r="A168" s="19" t="s">
        <v>3152</v>
      </c>
      <c r="B168" s="6" t="s">
        <v>6</v>
      </c>
      <c r="C168" s="6" t="s">
        <v>16</v>
      </c>
      <c r="D168" s="6" t="s">
        <v>27</v>
      </c>
      <c r="E168" s="7" t="s">
        <v>51</v>
      </c>
      <c r="F168" s="6" t="s">
        <v>76</v>
      </c>
      <c r="G168" s="6" t="s">
        <v>836</v>
      </c>
      <c r="H168" s="6" t="s">
        <v>44</v>
      </c>
      <c r="I168" s="34">
        <v>42925</v>
      </c>
      <c r="J168" s="34">
        <v>42941</v>
      </c>
      <c r="K168" s="6">
        <v>10</v>
      </c>
      <c r="L168" s="6" t="s">
        <v>66</v>
      </c>
      <c r="M168" s="6" t="s">
        <v>85</v>
      </c>
      <c r="N168" s="6" t="s">
        <v>229</v>
      </c>
      <c r="O168" s="16">
        <v>43132</v>
      </c>
      <c r="P168" s="7" t="s">
        <v>3153</v>
      </c>
      <c r="Q168" s="7" t="s">
        <v>51</v>
      </c>
      <c r="R168" s="7" t="s">
        <v>51</v>
      </c>
      <c r="S168" s="25" t="s">
        <v>3154</v>
      </c>
      <c r="T168" s="26" t="s">
        <v>54</v>
      </c>
    </row>
    <row r="169" spans="1:22" x14ac:dyDescent="0.3">
      <c r="A169" s="19" t="s">
        <v>3155</v>
      </c>
      <c r="B169" s="6" t="s">
        <v>6</v>
      </c>
      <c r="C169" s="6" t="s">
        <v>16</v>
      </c>
      <c r="D169" s="6" t="s">
        <v>24</v>
      </c>
      <c r="E169" s="7" t="s">
        <v>3160</v>
      </c>
      <c r="F169" s="6" t="s">
        <v>3862</v>
      </c>
      <c r="G169" s="6" t="s">
        <v>36</v>
      </c>
      <c r="H169" s="6" t="s">
        <v>43</v>
      </c>
      <c r="I169" s="34">
        <v>42961</v>
      </c>
      <c r="J169" s="34">
        <v>43129</v>
      </c>
      <c r="K169" s="6">
        <v>10</v>
      </c>
      <c r="L169" s="6" t="s">
        <v>70</v>
      </c>
      <c r="M169" s="6" t="s">
        <v>85</v>
      </c>
      <c r="N169" s="6" t="s">
        <v>230</v>
      </c>
      <c r="O169" s="16">
        <v>43132</v>
      </c>
      <c r="P169" s="7" t="s">
        <v>3157</v>
      </c>
      <c r="Q169" s="7" t="s">
        <v>3159</v>
      </c>
      <c r="R169" s="7" t="s">
        <v>3158</v>
      </c>
      <c r="S169" s="25" t="s">
        <v>3156</v>
      </c>
      <c r="T169" s="26" t="s">
        <v>54</v>
      </c>
      <c r="V169" s="9" t="s">
        <v>1428</v>
      </c>
    </row>
    <row r="170" spans="1:22" x14ac:dyDescent="0.3">
      <c r="A170" s="19" t="s">
        <v>3161</v>
      </c>
      <c r="B170" s="6" t="s">
        <v>4</v>
      </c>
      <c r="C170" s="6" t="s">
        <v>843</v>
      </c>
      <c r="D170" s="6" t="s">
        <v>2682</v>
      </c>
      <c r="E170" s="7" t="s">
        <v>3162</v>
      </c>
      <c r="F170" s="6" t="s">
        <v>3862</v>
      </c>
      <c r="G170" s="6" t="s">
        <v>34</v>
      </c>
      <c r="H170" s="6" t="s">
        <v>43</v>
      </c>
      <c r="I170" s="34">
        <v>42852</v>
      </c>
      <c r="J170" s="34">
        <v>42852</v>
      </c>
      <c r="K170" s="6">
        <v>10</v>
      </c>
      <c r="L170" s="6" t="s">
        <v>76</v>
      </c>
      <c r="M170" s="6" t="s">
        <v>85</v>
      </c>
      <c r="N170" s="6" t="s">
        <v>229</v>
      </c>
      <c r="O170" s="16">
        <v>43132</v>
      </c>
      <c r="P170" s="7" t="s">
        <v>51</v>
      </c>
      <c r="Q170" s="7" t="s">
        <v>51</v>
      </c>
      <c r="R170" s="7" t="s">
        <v>51</v>
      </c>
      <c r="S170" s="25" t="s">
        <v>3163</v>
      </c>
      <c r="T170" s="26" t="s">
        <v>54</v>
      </c>
      <c r="V170" s="9" t="s">
        <v>1428</v>
      </c>
    </row>
    <row r="171" spans="1:22" x14ac:dyDescent="0.3">
      <c r="A171" s="19" t="s">
        <v>3164</v>
      </c>
      <c r="B171" s="6" t="s">
        <v>3856</v>
      </c>
      <c r="C171" s="6" t="s">
        <v>16</v>
      </c>
      <c r="D171" s="6" t="s">
        <v>2835</v>
      </c>
      <c r="E171" s="7" t="s">
        <v>1833</v>
      </c>
      <c r="F171" s="6" t="s">
        <v>3862</v>
      </c>
      <c r="G171" s="6" t="s">
        <v>34</v>
      </c>
      <c r="H171" s="6" t="s">
        <v>44</v>
      </c>
      <c r="I171" s="34">
        <v>40382</v>
      </c>
      <c r="J171" s="34">
        <v>43109</v>
      </c>
      <c r="K171" s="6">
        <v>85</v>
      </c>
      <c r="L171" s="6" t="s">
        <v>70</v>
      </c>
      <c r="M171" s="6" t="s">
        <v>85</v>
      </c>
      <c r="N171" s="6" t="s">
        <v>230</v>
      </c>
      <c r="O171" s="16">
        <v>43132</v>
      </c>
      <c r="P171" s="7" t="s">
        <v>3165</v>
      </c>
      <c r="Q171" s="7" t="s">
        <v>51</v>
      </c>
      <c r="R171" s="7" t="s">
        <v>51</v>
      </c>
      <c r="S171" s="25" t="s">
        <v>3166</v>
      </c>
      <c r="T171" s="26" t="s">
        <v>54</v>
      </c>
    </row>
    <row r="172" spans="1:22" x14ac:dyDescent="0.3">
      <c r="A172" s="19" t="s">
        <v>3167</v>
      </c>
      <c r="B172" s="6" t="s">
        <v>8</v>
      </c>
      <c r="C172" s="6" t="s">
        <v>18</v>
      </c>
      <c r="D172" s="6" t="s">
        <v>2272</v>
      </c>
      <c r="E172" s="7" t="s">
        <v>3168</v>
      </c>
      <c r="F172" s="6" t="s">
        <v>3862</v>
      </c>
      <c r="G172" s="6" t="s">
        <v>34</v>
      </c>
      <c r="H172" s="6" t="s">
        <v>44</v>
      </c>
      <c r="I172" s="34">
        <v>39513</v>
      </c>
      <c r="J172" s="34">
        <v>40227</v>
      </c>
      <c r="K172" s="6">
        <v>52</v>
      </c>
      <c r="L172" s="6" t="s">
        <v>71</v>
      </c>
      <c r="M172" s="6" t="s">
        <v>85</v>
      </c>
      <c r="N172" s="6" t="s">
        <v>231</v>
      </c>
      <c r="O172" s="16">
        <v>43132</v>
      </c>
      <c r="P172" s="7" t="s">
        <v>3170</v>
      </c>
      <c r="Q172" s="7" t="s">
        <v>51</v>
      </c>
      <c r="R172" s="7" t="s">
        <v>51</v>
      </c>
      <c r="S172" s="25" t="s">
        <v>3169</v>
      </c>
      <c r="T172" s="26" t="s">
        <v>54</v>
      </c>
    </row>
    <row r="173" spans="1:22" x14ac:dyDescent="0.3">
      <c r="A173" s="19" t="s">
        <v>141</v>
      </c>
      <c r="B173" s="6" t="s">
        <v>944</v>
      </c>
      <c r="C173" s="6" t="s">
        <v>16</v>
      </c>
      <c r="D173" s="6" t="s">
        <v>25</v>
      </c>
      <c r="E173" s="7" t="s">
        <v>142</v>
      </c>
      <c r="F173" s="6" t="s">
        <v>3862</v>
      </c>
      <c r="G173" s="6" t="s">
        <v>34</v>
      </c>
      <c r="H173" s="6" t="s">
        <v>43</v>
      </c>
      <c r="I173" s="34">
        <v>42510</v>
      </c>
      <c r="J173" s="34">
        <v>43084</v>
      </c>
      <c r="K173" s="3">
        <v>17</v>
      </c>
      <c r="L173" s="3" t="s">
        <v>67</v>
      </c>
      <c r="M173" s="3" t="s">
        <v>85</v>
      </c>
      <c r="N173" s="3" t="s">
        <v>230</v>
      </c>
      <c r="O173" s="16">
        <v>43107</v>
      </c>
      <c r="P173" s="25" t="s">
        <v>143</v>
      </c>
      <c r="Q173" s="23" t="s">
        <v>51</v>
      </c>
      <c r="R173" s="7" t="s">
        <v>51</v>
      </c>
      <c r="S173" s="25" t="s">
        <v>144</v>
      </c>
      <c r="T173" s="26" t="s">
        <v>54</v>
      </c>
    </row>
    <row r="174" spans="1:22" x14ac:dyDescent="0.3">
      <c r="A174" s="19" t="s">
        <v>3171</v>
      </c>
      <c r="B174" s="6" t="s">
        <v>7</v>
      </c>
      <c r="C174" s="6" t="s">
        <v>16</v>
      </c>
      <c r="D174" s="6" t="s">
        <v>2835</v>
      </c>
      <c r="E174" s="7" t="s">
        <v>2641</v>
      </c>
      <c r="F174" s="6" t="s">
        <v>3862</v>
      </c>
      <c r="G174" s="6" t="s">
        <v>167</v>
      </c>
      <c r="H174" s="6" t="s">
        <v>44</v>
      </c>
      <c r="I174" s="34">
        <v>39177</v>
      </c>
      <c r="J174" s="34">
        <v>39713</v>
      </c>
      <c r="K174" s="6">
        <v>12</v>
      </c>
      <c r="L174" s="6" t="s">
        <v>70</v>
      </c>
      <c r="M174" s="6" t="s">
        <v>85</v>
      </c>
      <c r="N174" s="6" t="s">
        <v>231</v>
      </c>
      <c r="O174" s="16">
        <v>43132</v>
      </c>
      <c r="P174" s="7" t="s">
        <v>51</v>
      </c>
      <c r="Q174" s="7" t="s">
        <v>51</v>
      </c>
      <c r="R174" s="7" t="s">
        <v>51</v>
      </c>
      <c r="S174" s="25" t="s">
        <v>3172</v>
      </c>
      <c r="T174" s="26" t="s">
        <v>54</v>
      </c>
    </row>
    <row r="175" spans="1:22" x14ac:dyDescent="0.3">
      <c r="A175" s="19" t="s">
        <v>3173</v>
      </c>
      <c r="B175" s="6" t="s">
        <v>6</v>
      </c>
      <c r="C175" s="6" t="s">
        <v>16</v>
      </c>
      <c r="D175" s="6" t="s">
        <v>2682</v>
      </c>
      <c r="E175" s="7" t="s">
        <v>3174</v>
      </c>
      <c r="F175" s="6" t="s">
        <v>3862</v>
      </c>
      <c r="G175" s="6" t="s">
        <v>34</v>
      </c>
      <c r="H175" s="6" t="s">
        <v>44</v>
      </c>
      <c r="I175" s="34">
        <v>42450</v>
      </c>
      <c r="J175" s="34">
        <v>42613</v>
      </c>
      <c r="K175" s="6">
        <v>5</v>
      </c>
      <c r="L175" s="6" t="s">
        <v>70</v>
      </c>
      <c r="M175" s="6" t="s">
        <v>85</v>
      </c>
      <c r="N175" s="6" t="s">
        <v>231</v>
      </c>
      <c r="O175" s="16">
        <v>43132</v>
      </c>
      <c r="P175" s="7" t="s">
        <v>3176</v>
      </c>
      <c r="Q175" s="7" t="s">
        <v>51</v>
      </c>
      <c r="R175" s="7" t="s">
        <v>51</v>
      </c>
      <c r="S175" s="25" t="s">
        <v>3175</v>
      </c>
      <c r="T175" s="26" t="s">
        <v>54</v>
      </c>
    </row>
    <row r="176" spans="1:22" x14ac:dyDescent="0.3">
      <c r="A176" s="19" t="s">
        <v>3177</v>
      </c>
      <c r="B176" s="6" t="s">
        <v>7</v>
      </c>
      <c r="C176" s="6" t="s">
        <v>16</v>
      </c>
      <c r="D176" s="6" t="s">
        <v>27</v>
      </c>
      <c r="E176" s="7" t="s">
        <v>51</v>
      </c>
      <c r="F176" s="40" t="s">
        <v>3859</v>
      </c>
      <c r="G176" s="6" t="s">
        <v>36</v>
      </c>
      <c r="H176" s="6" t="s">
        <v>43</v>
      </c>
      <c r="I176" s="34">
        <v>39847</v>
      </c>
      <c r="J176" s="34">
        <v>43129</v>
      </c>
      <c r="K176" s="6">
        <v>284</v>
      </c>
      <c r="L176" s="6" t="s">
        <v>66</v>
      </c>
      <c r="M176" s="6" t="s">
        <v>85</v>
      </c>
      <c r="N176" s="6" t="s">
        <v>230</v>
      </c>
      <c r="O176" s="16">
        <v>43132</v>
      </c>
      <c r="P176" s="7" t="s">
        <v>3178</v>
      </c>
      <c r="Q176" s="7" t="s">
        <v>3179</v>
      </c>
      <c r="R176" s="7" t="s">
        <v>3180</v>
      </c>
      <c r="S176" s="25" t="s">
        <v>3181</v>
      </c>
      <c r="T176" s="26" t="s">
        <v>54</v>
      </c>
    </row>
    <row r="177" spans="1:22" x14ac:dyDescent="0.3">
      <c r="A177" s="19" t="s">
        <v>1604</v>
      </c>
      <c r="B177" s="6" t="s">
        <v>4</v>
      </c>
      <c r="C177" s="6" t="s">
        <v>16</v>
      </c>
      <c r="D177" s="6" t="s">
        <v>24</v>
      </c>
      <c r="E177" s="7" t="s">
        <v>337</v>
      </c>
      <c r="F177" s="6" t="s">
        <v>3862</v>
      </c>
      <c r="G177" s="6" t="s">
        <v>35</v>
      </c>
      <c r="H177" s="6" t="s">
        <v>44</v>
      </c>
      <c r="I177" s="34">
        <v>38777</v>
      </c>
      <c r="J177" s="34">
        <v>40148</v>
      </c>
      <c r="K177" s="6">
        <v>17</v>
      </c>
      <c r="L177" s="6" t="s">
        <v>70</v>
      </c>
      <c r="M177" s="6" t="s">
        <v>85</v>
      </c>
      <c r="N177" s="6" t="s">
        <v>231</v>
      </c>
      <c r="O177" s="16">
        <v>43118</v>
      </c>
      <c r="P177" s="7" t="s">
        <v>1605</v>
      </c>
      <c r="Q177" s="7" t="s">
        <v>51</v>
      </c>
      <c r="R177" s="7" t="s">
        <v>51</v>
      </c>
      <c r="S177" s="8" t="s">
        <v>51</v>
      </c>
      <c r="T177" s="26" t="s">
        <v>54</v>
      </c>
      <c r="U177" s="26" t="s">
        <v>54</v>
      </c>
    </row>
    <row r="178" spans="1:22" x14ac:dyDescent="0.3">
      <c r="A178" s="19" t="s">
        <v>3182</v>
      </c>
      <c r="B178" s="6" t="s">
        <v>4</v>
      </c>
      <c r="C178" s="6" t="s">
        <v>18</v>
      </c>
      <c r="D178" s="6" t="s">
        <v>25</v>
      </c>
      <c r="E178" s="7" t="s">
        <v>1602</v>
      </c>
      <c r="F178" s="6" t="s">
        <v>3862</v>
      </c>
      <c r="G178" s="6" t="s">
        <v>34</v>
      </c>
      <c r="H178" s="6" t="s">
        <v>44</v>
      </c>
      <c r="I178" s="34">
        <v>41528</v>
      </c>
      <c r="J178" s="34">
        <v>41528</v>
      </c>
      <c r="K178" s="6">
        <v>1</v>
      </c>
      <c r="L178" s="6" t="s">
        <v>76</v>
      </c>
      <c r="M178" s="6" t="s">
        <v>85</v>
      </c>
      <c r="N178" s="6" t="s">
        <v>231</v>
      </c>
      <c r="O178" s="16">
        <v>43132</v>
      </c>
      <c r="P178" s="7" t="s">
        <v>51</v>
      </c>
      <c r="Q178" s="7" t="s">
        <v>51</v>
      </c>
      <c r="R178" s="7" t="s">
        <v>51</v>
      </c>
      <c r="S178" s="25" t="s">
        <v>3183</v>
      </c>
      <c r="T178" s="26" t="s">
        <v>54</v>
      </c>
    </row>
    <row r="179" spans="1:22" x14ac:dyDescent="0.3">
      <c r="A179" s="19" t="s">
        <v>3184</v>
      </c>
      <c r="B179" s="6" t="s">
        <v>4</v>
      </c>
      <c r="C179" s="6" t="s">
        <v>16</v>
      </c>
      <c r="D179" s="6" t="s">
        <v>27</v>
      </c>
      <c r="E179" s="7" t="s">
        <v>51</v>
      </c>
      <c r="F179" s="6" t="s">
        <v>76</v>
      </c>
      <c r="G179" s="6" t="s">
        <v>836</v>
      </c>
      <c r="H179" s="6" t="s">
        <v>43</v>
      </c>
      <c r="I179" s="34">
        <v>41574</v>
      </c>
      <c r="J179" s="34">
        <v>42078</v>
      </c>
      <c r="K179" s="6">
        <v>2</v>
      </c>
      <c r="L179" s="6" t="s">
        <v>76</v>
      </c>
      <c r="M179" s="6" t="s">
        <v>85</v>
      </c>
      <c r="N179" s="6" t="s">
        <v>231</v>
      </c>
      <c r="O179" s="16">
        <v>43132</v>
      </c>
      <c r="P179" s="7" t="s">
        <v>3185</v>
      </c>
      <c r="Q179" s="7" t="s">
        <v>51</v>
      </c>
      <c r="R179" s="7"/>
      <c r="S179" s="25" t="s">
        <v>3186</v>
      </c>
      <c r="T179" s="26" t="s">
        <v>54</v>
      </c>
    </row>
    <row r="180" spans="1:22" x14ac:dyDescent="0.3">
      <c r="A180" s="19" t="s">
        <v>3187</v>
      </c>
      <c r="B180" s="6" t="s">
        <v>4</v>
      </c>
      <c r="C180" s="6" t="s">
        <v>16</v>
      </c>
      <c r="D180" s="6" t="s">
        <v>2682</v>
      </c>
      <c r="E180" s="7" t="s">
        <v>3188</v>
      </c>
      <c r="F180" s="6" t="s">
        <v>3862</v>
      </c>
      <c r="G180" s="6" t="s">
        <v>37</v>
      </c>
      <c r="H180" s="6" t="s">
        <v>44</v>
      </c>
      <c r="I180" s="34">
        <v>43080</v>
      </c>
      <c r="J180" s="34">
        <v>43122</v>
      </c>
      <c r="K180" s="6">
        <v>10</v>
      </c>
      <c r="L180" s="6" t="s">
        <v>70</v>
      </c>
      <c r="M180" s="6" t="s">
        <v>85</v>
      </c>
      <c r="N180" s="6" t="s">
        <v>230</v>
      </c>
      <c r="O180" s="16">
        <v>43132</v>
      </c>
      <c r="P180" s="7" t="s">
        <v>3189</v>
      </c>
      <c r="Q180" s="7" t="s">
        <v>51</v>
      </c>
      <c r="R180" s="7" t="s">
        <v>51</v>
      </c>
      <c r="S180" s="25" t="s">
        <v>3190</v>
      </c>
      <c r="T180" s="26" t="s">
        <v>54</v>
      </c>
    </row>
    <row r="181" spans="1:22" x14ac:dyDescent="0.3">
      <c r="A181" s="19" t="s">
        <v>3191</v>
      </c>
      <c r="B181" s="6" t="s">
        <v>4</v>
      </c>
      <c r="C181" s="6" t="s">
        <v>18</v>
      </c>
      <c r="D181" s="6" t="s">
        <v>2682</v>
      </c>
      <c r="E181" s="7" t="s">
        <v>3192</v>
      </c>
      <c r="F181" s="6" t="s">
        <v>3862</v>
      </c>
      <c r="G181" s="6" t="s">
        <v>35</v>
      </c>
      <c r="H181" s="6" t="s">
        <v>44</v>
      </c>
      <c r="I181" s="34">
        <v>39017</v>
      </c>
      <c r="J181" s="34">
        <v>40960</v>
      </c>
      <c r="K181" s="6">
        <v>112</v>
      </c>
      <c r="L181" s="6" t="s">
        <v>70</v>
      </c>
      <c r="M181" s="6" t="s">
        <v>85</v>
      </c>
      <c r="N181" s="6" t="s">
        <v>231</v>
      </c>
      <c r="O181" s="16">
        <v>43132</v>
      </c>
      <c r="P181" s="7" t="s">
        <v>3194</v>
      </c>
      <c r="Q181" s="7" t="s">
        <v>51</v>
      </c>
      <c r="R181" s="7" t="s">
        <v>51</v>
      </c>
      <c r="S181" s="25" t="s">
        <v>3193</v>
      </c>
      <c r="T181" s="26" t="s">
        <v>54</v>
      </c>
    </row>
    <row r="182" spans="1:22" x14ac:dyDescent="0.3">
      <c r="A182" s="19" t="s">
        <v>3195</v>
      </c>
      <c r="B182" s="6" t="s">
        <v>4</v>
      </c>
      <c r="C182" s="6" t="s">
        <v>16</v>
      </c>
      <c r="D182" s="6" t="s">
        <v>25</v>
      </c>
      <c r="E182" s="7" t="s">
        <v>146</v>
      </c>
      <c r="F182" s="6" t="s">
        <v>3862</v>
      </c>
      <c r="G182" s="6" t="s">
        <v>35</v>
      </c>
      <c r="H182" s="6" t="s">
        <v>44</v>
      </c>
      <c r="I182" s="34">
        <v>40926</v>
      </c>
      <c r="J182" s="34">
        <v>43090</v>
      </c>
      <c r="K182" s="3">
        <v>300</v>
      </c>
      <c r="L182" s="3" t="s">
        <v>66</v>
      </c>
      <c r="M182" s="3" t="s">
        <v>85</v>
      </c>
      <c r="N182" s="3" t="s">
        <v>230</v>
      </c>
      <c r="O182" s="16">
        <v>43107</v>
      </c>
      <c r="P182" s="25" t="s">
        <v>145</v>
      </c>
      <c r="Q182" s="23" t="s">
        <v>51</v>
      </c>
      <c r="R182" s="7" t="s">
        <v>51</v>
      </c>
      <c r="S182" s="25" t="s">
        <v>259</v>
      </c>
      <c r="T182" s="26" t="s">
        <v>54</v>
      </c>
    </row>
    <row r="183" spans="1:22" x14ac:dyDescent="0.3">
      <c r="A183" s="19" t="s">
        <v>3196</v>
      </c>
      <c r="B183" s="6" t="s">
        <v>4</v>
      </c>
      <c r="C183" s="6" t="s">
        <v>18</v>
      </c>
      <c r="D183" s="6" t="s">
        <v>25</v>
      </c>
      <c r="E183" s="7" t="s">
        <v>146</v>
      </c>
      <c r="F183" s="6" t="s">
        <v>3862</v>
      </c>
      <c r="G183" s="6" t="s">
        <v>35</v>
      </c>
      <c r="H183" s="6" t="s">
        <v>44</v>
      </c>
      <c r="I183" s="34">
        <v>42569</v>
      </c>
      <c r="J183" s="34">
        <v>43126</v>
      </c>
      <c r="K183" s="6">
        <v>28</v>
      </c>
      <c r="L183" s="6" t="s">
        <v>67</v>
      </c>
      <c r="M183" s="6" t="s">
        <v>85</v>
      </c>
      <c r="N183" s="6" t="s">
        <v>230</v>
      </c>
      <c r="O183" s="16">
        <v>43132</v>
      </c>
      <c r="P183" s="7" t="s">
        <v>3201</v>
      </c>
      <c r="Q183" s="7" t="s">
        <v>3200</v>
      </c>
      <c r="R183" s="7" t="s">
        <v>51</v>
      </c>
      <c r="S183" s="25" t="s">
        <v>3197</v>
      </c>
      <c r="T183" s="26" t="s">
        <v>54</v>
      </c>
    </row>
    <row r="184" spans="1:22" x14ac:dyDescent="0.3">
      <c r="A184" s="19" t="s">
        <v>3198</v>
      </c>
      <c r="B184" s="6" t="s">
        <v>4</v>
      </c>
      <c r="C184" s="6" t="s">
        <v>18</v>
      </c>
      <c r="D184" s="6" t="s">
        <v>25</v>
      </c>
      <c r="E184" s="7" t="s">
        <v>146</v>
      </c>
      <c r="F184" s="6" t="s">
        <v>3862</v>
      </c>
      <c r="G184" s="6" t="s">
        <v>35</v>
      </c>
      <c r="H184" s="6" t="s">
        <v>44</v>
      </c>
      <c r="I184" s="34">
        <v>40912</v>
      </c>
      <c r="J184" s="34">
        <v>42769</v>
      </c>
      <c r="K184" s="6">
        <v>59</v>
      </c>
      <c r="L184" s="6" t="s">
        <v>70</v>
      </c>
      <c r="M184" s="6" t="s">
        <v>85</v>
      </c>
      <c r="N184" s="6" t="s">
        <v>229</v>
      </c>
      <c r="O184" s="16">
        <v>43132</v>
      </c>
      <c r="P184" s="7" t="s">
        <v>3200</v>
      </c>
      <c r="Q184" s="25" t="s">
        <v>3200</v>
      </c>
      <c r="R184" s="7" t="s">
        <v>51</v>
      </c>
      <c r="S184" s="25" t="s">
        <v>3199</v>
      </c>
      <c r="T184" s="26" t="s">
        <v>54</v>
      </c>
    </row>
    <row r="185" spans="1:22" x14ac:dyDescent="0.3">
      <c r="A185" s="19" t="s">
        <v>3202</v>
      </c>
      <c r="B185" s="6" t="s">
        <v>4</v>
      </c>
      <c r="C185" s="6" t="s">
        <v>16</v>
      </c>
      <c r="D185" s="6" t="s">
        <v>27</v>
      </c>
      <c r="E185" s="7" t="s">
        <v>51</v>
      </c>
      <c r="F185" s="6" t="s">
        <v>3862</v>
      </c>
      <c r="G185" s="6" t="s">
        <v>836</v>
      </c>
      <c r="H185" s="6" t="s">
        <v>43</v>
      </c>
      <c r="I185" s="34">
        <v>42885</v>
      </c>
      <c r="J185" s="34">
        <v>43091</v>
      </c>
      <c r="K185" s="6">
        <v>5</v>
      </c>
      <c r="L185" s="6" t="s">
        <v>70</v>
      </c>
      <c r="M185" s="6" t="s">
        <v>85</v>
      </c>
      <c r="N185" s="6" t="s">
        <v>230</v>
      </c>
      <c r="O185" s="16">
        <v>43132</v>
      </c>
      <c r="P185" s="7" t="s">
        <v>3204</v>
      </c>
      <c r="Q185" s="7" t="s">
        <v>51</v>
      </c>
      <c r="R185" s="7" t="s">
        <v>51</v>
      </c>
      <c r="S185" s="25" t="s">
        <v>3203</v>
      </c>
      <c r="T185" s="26" t="s">
        <v>54</v>
      </c>
    </row>
    <row r="186" spans="1:22" x14ac:dyDescent="0.3">
      <c r="A186" s="19" t="s">
        <v>3205</v>
      </c>
      <c r="B186" s="6" t="s">
        <v>4</v>
      </c>
      <c r="C186" s="6" t="s">
        <v>18</v>
      </c>
      <c r="D186" s="6" t="s">
        <v>27</v>
      </c>
      <c r="E186" s="7" t="s">
        <v>51</v>
      </c>
      <c r="F186" s="6" t="s">
        <v>3862</v>
      </c>
      <c r="G186" s="6" t="s">
        <v>34</v>
      </c>
      <c r="H186" s="6" t="s">
        <v>43</v>
      </c>
      <c r="I186" s="34">
        <v>40232</v>
      </c>
      <c r="J186" s="34">
        <v>42416</v>
      </c>
      <c r="K186" s="6">
        <v>53</v>
      </c>
      <c r="L186" s="6" t="s">
        <v>70</v>
      </c>
      <c r="M186" s="6" t="s">
        <v>85</v>
      </c>
      <c r="N186" s="6" t="s">
        <v>231</v>
      </c>
      <c r="O186" s="16">
        <v>43132</v>
      </c>
      <c r="P186" s="7" t="s">
        <v>3207</v>
      </c>
      <c r="Q186" s="7" t="s">
        <v>3208</v>
      </c>
      <c r="R186" s="7" t="s">
        <v>51</v>
      </c>
      <c r="S186" s="25" t="s">
        <v>3206</v>
      </c>
      <c r="T186" s="26" t="s">
        <v>54</v>
      </c>
    </row>
    <row r="187" spans="1:22" x14ac:dyDescent="0.3">
      <c r="A187" s="19" t="s">
        <v>3209</v>
      </c>
      <c r="B187" s="3" t="s">
        <v>3853</v>
      </c>
      <c r="C187" s="6" t="s">
        <v>16</v>
      </c>
      <c r="D187" s="6" t="s">
        <v>24</v>
      </c>
      <c r="E187" s="7" t="s">
        <v>2356</v>
      </c>
      <c r="F187" s="6" t="s">
        <v>3860</v>
      </c>
      <c r="G187" s="6" t="s">
        <v>2486</v>
      </c>
      <c r="H187" s="6" t="s">
        <v>43</v>
      </c>
      <c r="I187" s="34">
        <v>41280</v>
      </c>
      <c r="J187" s="34">
        <v>41318</v>
      </c>
      <c r="K187" s="6">
        <v>7</v>
      </c>
      <c r="L187" s="6" t="s">
        <v>66</v>
      </c>
      <c r="M187" s="6" t="s">
        <v>87</v>
      </c>
      <c r="N187" s="6" t="s">
        <v>231</v>
      </c>
      <c r="O187" s="16">
        <v>43132</v>
      </c>
      <c r="P187" s="7" t="s">
        <v>51</v>
      </c>
      <c r="Q187" s="7" t="s">
        <v>51</v>
      </c>
      <c r="R187" s="7" t="s">
        <v>51</v>
      </c>
      <c r="S187" s="25" t="s">
        <v>3210</v>
      </c>
      <c r="T187" s="26" t="s">
        <v>54</v>
      </c>
      <c r="V187" s="9" t="s">
        <v>1428</v>
      </c>
    </row>
    <row r="188" spans="1:22" x14ac:dyDescent="0.3">
      <c r="A188" s="19" t="s">
        <v>3211</v>
      </c>
      <c r="B188" s="6" t="s">
        <v>6</v>
      </c>
      <c r="C188" s="6" t="s">
        <v>16</v>
      </c>
      <c r="D188" s="6" t="s">
        <v>27</v>
      </c>
      <c r="E188" s="7" t="s">
        <v>51</v>
      </c>
      <c r="F188" s="6" t="s">
        <v>3862</v>
      </c>
      <c r="G188" s="6" t="s">
        <v>34</v>
      </c>
      <c r="H188" s="6" t="s">
        <v>44</v>
      </c>
      <c r="I188" s="34">
        <v>42822</v>
      </c>
      <c r="J188" s="34">
        <v>43058</v>
      </c>
      <c r="K188" s="6">
        <v>10</v>
      </c>
      <c r="L188" s="6" t="s">
        <v>70</v>
      </c>
      <c r="M188" s="6" t="s">
        <v>85</v>
      </c>
      <c r="N188" s="6" t="s">
        <v>230</v>
      </c>
      <c r="O188" s="16">
        <v>43132</v>
      </c>
      <c r="P188" s="7" t="s">
        <v>51</v>
      </c>
      <c r="Q188" s="7" t="s">
        <v>51</v>
      </c>
      <c r="R188" s="7" t="s">
        <v>51</v>
      </c>
      <c r="S188" s="25" t="s">
        <v>3212</v>
      </c>
      <c r="T188" s="26" t="s">
        <v>54</v>
      </c>
      <c r="U188" s="8" t="s">
        <v>3213</v>
      </c>
    </row>
    <row r="189" spans="1:22" x14ac:dyDescent="0.3">
      <c r="A189" s="19" t="s">
        <v>3214</v>
      </c>
      <c r="B189" s="6" t="s">
        <v>3902</v>
      </c>
      <c r="C189" s="6" t="s">
        <v>16</v>
      </c>
      <c r="D189" s="6" t="s">
        <v>25</v>
      </c>
      <c r="E189" s="7" t="s">
        <v>1171</v>
      </c>
      <c r="F189" s="6" t="s">
        <v>76</v>
      </c>
      <c r="G189" s="6" t="s">
        <v>836</v>
      </c>
      <c r="H189" s="6" t="s">
        <v>44</v>
      </c>
      <c r="I189" s="34">
        <v>41226</v>
      </c>
      <c r="J189" s="34">
        <v>42089</v>
      </c>
      <c r="K189" s="6">
        <v>9</v>
      </c>
      <c r="L189" s="6" t="s">
        <v>70</v>
      </c>
      <c r="M189" s="6" t="s">
        <v>85</v>
      </c>
      <c r="N189" s="6" t="s">
        <v>229</v>
      </c>
      <c r="O189" s="16">
        <v>43132</v>
      </c>
      <c r="P189" s="7" t="s">
        <v>51</v>
      </c>
      <c r="Q189" s="7" t="s">
        <v>51</v>
      </c>
      <c r="R189" s="7" t="s">
        <v>51</v>
      </c>
      <c r="S189" s="25" t="s">
        <v>3215</v>
      </c>
      <c r="T189" s="26" t="s">
        <v>54</v>
      </c>
    </row>
    <row r="190" spans="1:22" x14ac:dyDescent="0.3">
      <c r="A190" s="19" t="s">
        <v>3216</v>
      </c>
      <c r="B190" s="6" t="s">
        <v>3902</v>
      </c>
      <c r="C190" s="6" t="s">
        <v>18</v>
      </c>
      <c r="D190" s="6" t="s">
        <v>2682</v>
      </c>
      <c r="E190" s="7" t="s">
        <v>2918</v>
      </c>
      <c r="F190" s="6" t="s">
        <v>3862</v>
      </c>
      <c r="G190" s="6" t="s">
        <v>34</v>
      </c>
      <c r="H190" s="6" t="s">
        <v>43</v>
      </c>
      <c r="I190" s="34">
        <v>39388</v>
      </c>
      <c r="J190" s="34">
        <v>43132</v>
      </c>
      <c r="K190" s="6">
        <v>239</v>
      </c>
      <c r="L190" s="6" t="s">
        <v>70</v>
      </c>
      <c r="M190" s="6" t="s">
        <v>85</v>
      </c>
      <c r="N190" s="6" t="s">
        <v>230</v>
      </c>
      <c r="O190" s="16">
        <v>43132</v>
      </c>
      <c r="P190" s="7" t="s">
        <v>3218</v>
      </c>
      <c r="Q190" s="7" t="s">
        <v>51</v>
      </c>
      <c r="R190" s="7" t="s">
        <v>51</v>
      </c>
      <c r="S190" s="25" t="s">
        <v>3217</v>
      </c>
      <c r="T190" s="26" t="s">
        <v>54</v>
      </c>
      <c r="V190" s="9" t="s">
        <v>1428</v>
      </c>
    </row>
    <row r="191" spans="1:22" x14ac:dyDescent="0.3">
      <c r="A191" s="19" t="s">
        <v>3285</v>
      </c>
      <c r="B191" s="6" t="s">
        <v>3902</v>
      </c>
      <c r="C191" s="6" t="s">
        <v>16</v>
      </c>
      <c r="D191" s="6" t="s">
        <v>2835</v>
      </c>
      <c r="E191" s="7" t="s">
        <v>3219</v>
      </c>
      <c r="F191" s="6" t="s">
        <v>3862</v>
      </c>
      <c r="G191" s="6" t="s">
        <v>34</v>
      </c>
      <c r="H191" s="6" t="s">
        <v>43</v>
      </c>
      <c r="I191" s="34">
        <v>39388</v>
      </c>
      <c r="J191" s="34">
        <v>42536</v>
      </c>
      <c r="K191" s="6">
        <v>49</v>
      </c>
      <c r="L191" s="6" t="s">
        <v>70</v>
      </c>
      <c r="M191" s="6" t="s">
        <v>85</v>
      </c>
      <c r="N191" s="6" t="s">
        <v>231</v>
      </c>
      <c r="O191" s="16">
        <v>43132</v>
      </c>
      <c r="P191" s="7" t="s">
        <v>3221</v>
      </c>
      <c r="Q191" s="7" t="s">
        <v>51</v>
      </c>
      <c r="R191" s="7" t="s">
        <v>51</v>
      </c>
      <c r="S191" s="25" t="s">
        <v>3220</v>
      </c>
      <c r="T191" s="26" t="s">
        <v>54</v>
      </c>
      <c r="V191" s="9" t="s">
        <v>1428</v>
      </c>
    </row>
    <row r="192" spans="1:22" x14ac:dyDescent="0.3">
      <c r="A192" s="19" t="s">
        <v>3222</v>
      </c>
      <c r="B192" s="6" t="s">
        <v>3902</v>
      </c>
      <c r="C192" s="6" t="s">
        <v>16</v>
      </c>
      <c r="D192" s="6" t="s">
        <v>2682</v>
      </c>
      <c r="E192" s="7" t="s">
        <v>3223</v>
      </c>
      <c r="F192" s="6" t="s">
        <v>3862</v>
      </c>
      <c r="G192" s="6" t="s">
        <v>34</v>
      </c>
      <c r="H192" s="6" t="s">
        <v>44</v>
      </c>
      <c r="I192" s="34">
        <v>42993</v>
      </c>
      <c r="J192" s="34">
        <v>43132</v>
      </c>
      <c r="K192" s="6">
        <v>100</v>
      </c>
      <c r="L192" s="6" t="s">
        <v>93</v>
      </c>
      <c r="M192" s="6" t="s">
        <v>85</v>
      </c>
      <c r="N192" s="6" t="s">
        <v>230</v>
      </c>
      <c r="O192" s="16">
        <v>43132</v>
      </c>
      <c r="P192" s="7" t="s">
        <v>3225</v>
      </c>
      <c r="Q192" s="7" t="s">
        <v>51</v>
      </c>
      <c r="R192" s="7" t="s">
        <v>51</v>
      </c>
      <c r="S192" s="25" t="s">
        <v>3224</v>
      </c>
      <c r="T192" s="26" t="s">
        <v>54</v>
      </c>
    </row>
    <row r="193" spans="1:22" x14ac:dyDescent="0.3">
      <c r="A193" s="19" t="s">
        <v>3226</v>
      </c>
      <c r="B193" s="6" t="s">
        <v>3902</v>
      </c>
      <c r="C193" s="6" t="s">
        <v>16</v>
      </c>
      <c r="D193" s="6" t="s">
        <v>27</v>
      </c>
      <c r="E193" s="23" t="s">
        <v>3227</v>
      </c>
      <c r="F193" s="6" t="s">
        <v>3862</v>
      </c>
      <c r="G193" s="6" t="s">
        <v>34</v>
      </c>
      <c r="H193" s="6" t="s">
        <v>44</v>
      </c>
      <c r="I193" s="34">
        <v>42208</v>
      </c>
      <c r="J193" s="34">
        <v>42830</v>
      </c>
      <c r="K193" s="6">
        <v>7</v>
      </c>
      <c r="L193" s="6" t="s">
        <v>76</v>
      </c>
      <c r="M193" s="6" t="s">
        <v>85</v>
      </c>
      <c r="N193" s="6" t="s">
        <v>229</v>
      </c>
      <c r="O193" s="16">
        <v>43132</v>
      </c>
      <c r="P193" s="7" t="s">
        <v>3229</v>
      </c>
      <c r="Q193" s="7" t="s">
        <v>3230</v>
      </c>
      <c r="R193" s="7" t="s">
        <v>51</v>
      </c>
      <c r="S193" s="25" t="s">
        <v>3228</v>
      </c>
      <c r="T193" s="26" t="s">
        <v>54</v>
      </c>
      <c r="U193" s="25" t="s">
        <v>3231</v>
      </c>
    </row>
    <row r="194" spans="1:22" x14ac:dyDescent="0.3">
      <c r="A194" s="19" t="s">
        <v>3232</v>
      </c>
      <c r="B194" s="6" t="s">
        <v>3902</v>
      </c>
      <c r="C194" s="6" t="s">
        <v>16</v>
      </c>
      <c r="D194" s="6" t="s">
        <v>2682</v>
      </c>
      <c r="E194" s="7" t="s">
        <v>3233</v>
      </c>
      <c r="F194" s="6" t="s">
        <v>3862</v>
      </c>
      <c r="G194" s="6" t="s">
        <v>36</v>
      </c>
      <c r="H194" s="6" t="s">
        <v>44</v>
      </c>
      <c r="I194" s="34">
        <v>40524</v>
      </c>
      <c r="J194" s="34">
        <v>40653</v>
      </c>
      <c r="K194" s="6">
        <v>15</v>
      </c>
      <c r="L194" s="6" t="s">
        <v>70</v>
      </c>
      <c r="M194" s="6" t="s">
        <v>85</v>
      </c>
      <c r="N194" s="6" t="s">
        <v>231</v>
      </c>
      <c r="O194" s="16">
        <v>43132</v>
      </c>
      <c r="P194" s="7" t="s">
        <v>51</v>
      </c>
      <c r="Q194" s="7" t="s">
        <v>51</v>
      </c>
      <c r="R194" s="7" t="s">
        <v>51</v>
      </c>
      <c r="S194" s="25" t="s">
        <v>3234</v>
      </c>
      <c r="T194" s="26" t="s">
        <v>54</v>
      </c>
    </row>
    <row r="195" spans="1:22" x14ac:dyDescent="0.3">
      <c r="A195" s="19" t="s">
        <v>3235</v>
      </c>
      <c r="B195" s="6" t="s">
        <v>3902</v>
      </c>
      <c r="C195" s="6" t="s">
        <v>16</v>
      </c>
      <c r="D195" s="6" t="s">
        <v>2835</v>
      </c>
      <c r="E195" s="7" t="s">
        <v>3236</v>
      </c>
      <c r="F195" s="6" t="s">
        <v>3862</v>
      </c>
      <c r="G195" s="6" t="s">
        <v>34</v>
      </c>
      <c r="H195" s="6" t="s">
        <v>44</v>
      </c>
      <c r="I195" s="34">
        <v>40393</v>
      </c>
      <c r="J195" s="34">
        <v>40413</v>
      </c>
      <c r="K195" s="6">
        <v>2</v>
      </c>
      <c r="L195" s="6" t="s">
        <v>76</v>
      </c>
      <c r="M195" s="6" t="s">
        <v>85</v>
      </c>
      <c r="N195" s="6" t="s">
        <v>231</v>
      </c>
      <c r="O195" s="16">
        <v>43132</v>
      </c>
      <c r="P195" s="7" t="s">
        <v>3239</v>
      </c>
      <c r="Q195" s="7" t="s">
        <v>51</v>
      </c>
      <c r="R195" s="7" t="s">
        <v>51</v>
      </c>
      <c r="S195" s="25" t="s">
        <v>3238</v>
      </c>
      <c r="T195" s="26" t="s">
        <v>54</v>
      </c>
      <c r="U195" s="7" t="s">
        <v>3237</v>
      </c>
    </row>
    <row r="196" spans="1:22" x14ac:dyDescent="0.3">
      <c r="A196" s="19" t="s">
        <v>3240</v>
      </c>
      <c r="B196" s="6" t="s">
        <v>3856</v>
      </c>
      <c r="C196" s="6" t="s">
        <v>18</v>
      </c>
      <c r="D196" s="6" t="s">
        <v>25</v>
      </c>
      <c r="E196" s="7" t="s">
        <v>3241</v>
      </c>
      <c r="F196" s="6" t="s">
        <v>3862</v>
      </c>
      <c r="G196" s="6" t="s">
        <v>34</v>
      </c>
      <c r="H196" s="6" t="s">
        <v>43</v>
      </c>
      <c r="I196" s="34">
        <v>42197</v>
      </c>
      <c r="J196" s="34">
        <v>43082</v>
      </c>
      <c r="K196" s="6">
        <v>292</v>
      </c>
      <c r="L196" s="6" t="s">
        <v>70</v>
      </c>
      <c r="M196" s="6" t="s">
        <v>85</v>
      </c>
      <c r="N196" s="6" t="s">
        <v>230</v>
      </c>
      <c r="O196" s="16">
        <v>43132</v>
      </c>
      <c r="P196" s="7" t="s">
        <v>3243</v>
      </c>
      <c r="Q196" s="7" t="s">
        <v>51</v>
      </c>
      <c r="R196" s="7" t="s">
        <v>51</v>
      </c>
      <c r="S196" s="25" t="s">
        <v>3242</v>
      </c>
      <c r="T196" s="26" t="s">
        <v>54</v>
      </c>
      <c r="V196" s="9" t="s">
        <v>1428</v>
      </c>
    </row>
    <row r="197" spans="1:22" x14ac:dyDescent="0.3">
      <c r="A197" s="19" t="s">
        <v>3249</v>
      </c>
      <c r="B197" s="6" t="s">
        <v>3902</v>
      </c>
      <c r="C197" s="6" t="s">
        <v>18</v>
      </c>
      <c r="D197" s="6" t="s">
        <v>25</v>
      </c>
      <c r="E197" s="7" t="s">
        <v>3250</v>
      </c>
      <c r="F197" s="6" t="s">
        <v>3862</v>
      </c>
      <c r="G197" s="6" t="s">
        <v>37</v>
      </c>
      <c r="H197" s="6" t="s">
        <v>44</v>
      </c>
      <c r="I197" s="34">
        <v>42845</v>
      </c>
      <c r="J197" s="34">
        <v>42885</v>
      </c>
      <c r="K197" s="6">
        <v>7</v>
      </c>
      <c r="L197" s="6" t="s">
        <v>66</v>
      </c>
      <c r="M197" s="6" t="s">
        <v>85</v>
      </c>
      <c r="N197" s="6" t="s">
        <v>229</v>
      </c>
      <c r="O197" s="16">
        <v>43132</v>
      </c>
      <c r="P197" s="7" t="s">
        <v>3252</v>
      </c>
      <c r="Q197" s="7" t="s">
        <v>51</v>
      </c>
      <c r="R197" s="7" t="s">
        <v>51</v>
      </c>
      <c r="S197" s="25" t="s">
        <v>3251</v>
      </c>
      <c r="T197" s="26" t="s">
        <v>54</v>
      </c>
    </row>
    <row r="198" spans="1:22" x14ac:dyDescent="0.3">
      <c r="A198" s="19" t="s">
        <v>3253</v>
      </c>
      <c r="B198" s="6" t="s">
        <v>8</v>
      </c>
      <c r="C198" s="6" t="s">
        <v>18</v>
      </c>
      <c r="D198" s="6" t="s">
        <v>27</v>
      </c>
      <c r="E198" s="7" t="s">
        <v>51</v>
      </c>
      <c r="F198" s="6" t="s">
        <v>3862</v>
      </c>
      <c r="G198" s="6" t="s">
        <v>836</v>
      </c>
      <c r="H198" s="6" t="s">
        <v>43</v>
      </c>
      <c r="I198" s="34">
        <v>39750</v>
      </c>
      <c r="J198" s="34">
        <v>40572</v>
      </c>
      <c r="K198" s="6">
        <v>36</v>
      </c>
      <c r="L198" s="6" t="s">
        <v>70</v>
      </c>
      <c r="M198" s="6" t="s">
        <v>85</v>
      </c>
      <c r="N198" s="6" t="s">
        <v>231</v>
      </c>
      <c r="O198" s="16">
        <v>43132</v>
      </c>
      <c r="P198" s="7" t="s">
        <v>3254</v>
      </c>
      <c r="Q198" s="7" t="s">
        <v>51</v>
      </c>
      <c r="R198" s="7" t="s">
        <v>51</v>
      </c>
      <c r="S198" s="25" t="s">
        <v>3255</v>
      </c>
      <c r="T198" s="26" t="s">
        <v>54</v>
      </c>
    </row>
    <row r="199" spans="1:22" x14ac:dyDescent="0.3">
      <c r="A199" s="19" t="s">
        <v>3256</v>
      </c>
      <c r="B199" s="6" t="s">
        <v>3855</v>
      </c>
      <c r="C199" s="6" t="s">
        <v>16</v>
      </c>
      <c r="D199" s="6" t="s">
        <v>2835</v>
      </c>
      <c r="E199" s="7" t="s">
        <v>2286</v>
      </c>
      <c r="F199" s="6" t="s">
        <v>3862</v>
      </c>
      <c r="G199" s="6" t="s">
        <v>34</v>
      </c>
      <c r="H199" s="6" t="s">
        <v>43</v>
      </c>
      <c r="I199" s="34">
        <v>41509</v>
      </c>
      <c r="J199" s="34">
        <v>42346</v>
      </c>
      <c r="K199" s="6">
        <v>20</v>
      </c>
      <c r="L199" s="6" t="s">
        <v>70</v>
      </c>
      <c r="M199" s="6" t="s">
        <v>85</v>
      </c>
      <c r="N199" s="6" t="s">
        <v>231</v>
      </c>
      <c r="O199" s="16">
        <v>43132</v>
      </c>
      <c r="P199" s="7" t="s">
        <v>51</v>
      </c>
      <c r="Q199" s="7" t="s">
        <v>51</v>
      </c>
      <c r="R199" s="7" t="s">
        <v>51</v>
      </c>
      <c r="S199" s="25" t="s">
        <v>3257</v>
      </c>
      <c r="T199" s="26" t="s">
        <v>54</v>
      </c>
    </row>
    <row r="200" spans="1:22" x14ac:dyDescent="0.3">
      <c r="A200" s="19" t="s">
        <v>3258</v>
      </c>
      <c r="B200" s="6" t="s">
        <v>3856</v>
      </c>
      <c r="C200" s="6" t="s">
        <v>18</v>
      </c>
      <c r="D200" s="6" t="s">
        <v>25</v>
      </c>
      <c r="E200" s="6" t="s">
        <v>1833</v>
      </c>
      <c r="F200" s="6" t="s">
        <v>3862</v>
      </c>
      <c r="G200" s="6" t="s">
        <v>34</v>
      </c>
      <c r="H200" s="6" t="s">
        <v>43</v>
      </c>
      <c r="I200" s="34">
        <v>40344</v>
      </c>
      <c r="J200" s="34">
        <v>41820</v>
      </c>
      <c r="K200" s="6">
        <v>7</v>
      </c>
      <c r="L200" s="6" t="s">
        <v>70</v>
      </c>
      <c r="M200" s="6" t="s">
        <v>85</v>
      </c>
      <c r="N200" s="6" t="s">
        <v>231</v>
      </c>
      <c r="O200" s="16">
        <v>43132</v>
      </c>
      <c r="P200" s="7" t="s">
        <v>3259</v>
      </c>
      <c r="Q200" s="7" t="s">
        <v>51</v>
      </c>
      <c r="R200" s="7" t="s">
        <v>51</v>
      </c>
      <c r="S200" s="25" t="s">
        <v>3260</v>
      </c>
      <c r="T200" s="26" t="s">
        <v>54</v>
      </c>
    </row>
    <row r="201" spans="1:22" x14ac:dyDescent="0.3">
      <c r="A201" s="19" t="s">
        <v>3261</v>
      </c>
      <c r="B201" s="6" t="s">
        <v>6</v>
      </c>
      <c r="C201" s="6" t="s">
        <v>16</v>
      </c>
      <c r="D201" s="6" t="s">
        <v>27</v>
      </c>
      <c r="E201" s="7" t="s">
        <v>51</v>
      </c>
      <c r="F201" s="6" t="s">
        <v>76</v>
      </c>
      <c r="G201" s="6" t="s">
        <v>36</v>
      </c>
      <c r="H201" s="6" t="s">
        <v>44</v>
      </c>
      <c r="I201" s="34">
        <v>42943</v>
      </c>
      <c r="J201" s="34">
        <v>42944</v>
      </c>
      <c r="K201" s="6">
        <v>4</v>
      </c>
      <c r="L201" s="6" t="s">
        <v>70</v>
      </c>
      <c r="M201" s="6" t="s">
        <v>85</v>
      </c>
      <c r="N201" s="6" t="s">
        <v>229</v>
      </c>
      <c r="O201" s="16">
        <v>43132</v>
      </c>
      <c r="P201" s="7" t="s">
        <v>51</v>
      </c>
      <c r="Q201" s="7" t="s">
        <v>51</v>
      </c>
      <c r="R201" s="7" t="s">
        <v>51</v>
      </c>
      <c r="S201" s="25" t="s">
        <v>3262</v>
      </c>
      <c r="T201" s="26" t="s">
        <v>54</v>
      </c>
    </row>
    <row r="202" spans="1:22" x14ac:dyDescent="0.3">
      <c r="A202" s="19" t="s">
        <v>3263</v>
      </c>
      <c r="B202" s="6" t="s">
        <v>7</v>
      </c>
      <c r="C202" s="6" t="s">
        <v>16</v>
      </c>
      <c r="D202" s="6" t="s">
        <v>27</v>
      </c>
      <c r="E202" s="7" t="s">
        <v>51</v>
      </c>
      <c r="F202" s="6" t="s">
        <v>76</v>
      </c>
      <c r="G202" s="6" t="s">
        <v>836</v>
      </c>
      <c r="H202" s="6" t="s">
        <v>44</v>
      </c>
      <c r="I202" s="34">
        <v>43096</v>
      </c>
      <c r="J202" s="34">
        <v>43120</v>
      </c>
      <c r="K202" s="6">
        <v>4</v>
      </c>
      <c r="L202" s="6" t="s">
        <v>66</v>
      </c>
      <c r="M202" s="6" t="s">
        <v>82</v>
      </c>
      <c r="N202" s="6" t="s">
        <v>230</v>
      </c>
      <c r="O202" s="16">
        <v>43132</v>
      </c>
      <c r="P202" s="25" t="s">
        <v>3265</v>
      </c>
      <c r="Q202" s="7" t="s">
        <v>3266</v>
      </c>
      <c r="R202" s="7" t="s">
        <v>51</v>
      </c>
      <c r="S202" s="25" t="s">
        <v>3264</v>
      </c>
      <c r="T202" s="26" t="s">
        <v>54</v>
      </c>
      <c r="U202" s="8" t="s">
        <v>3267</v>
      </c>
    </row>
    <row r="203" spans="1:22" x14ac:dyDescent="0.3">
      <c r="A203" s="19" t="s">
        <v>3268</v>
      </c>
      <c r="B203" s="6" t="s">
        <v>466</v>
      </c>
      <c r="C203" s="6" t="s">
        <v>16</v>
      </c>
      <c r="D203" s="6" t="s">
        <v>27</v>
      </c>
      <c r="E203" s="7" t="s">
        <v>51</v>
      </c>
      <c r="F203" s="6" t="s">
        <v>76</v>
      </c>
      <c r="G203" s="6" t="s">
        <v>836</v>
      </c>
      <c r="H203" s="6" t="s">
        <v>43</v>
      </c>
      <c r="I203" s="34">
        <v>42856</v>
      </c>
      <c r="J203" s="34">
        <v>43100</v>
      </c>
      <c r="K203" s="6">
        <v>10</v>
      </c>
      <c r="L203" s="6" t="s">
        <v>67</v>
      </c>
      <c r="M203" s="6" t="s">
        <v>85</v>
      </c>
      <c r="N203" s="6" t="s">
        <v>230</v>
      </c>
      <c r="O203" s="16">
        <v>43132</v>
      </c>
      <c r="P203" s="7" t="s">
        <v>3270</v>
      </c>
      <c r="Q203" s="7" t="s">
        <v>51</v>
      </c>
      <c r="R203" s="7" t="s">
        <v>51</v>
      </c>
      <c r="S203" s="25" t="s">
        <v>3269</v>
      </c>
      <c r="T203" s="26" t="s">
        <v>54</v>
      </c>
    </row>
    <row r="204" spans="1:22" x14ac:dyDescent="0.3">
      <c r="A204" s="19" t="s">
        <v>3271</v>
      </c>
      <c r="B204" s="6" t="s">
        <v>6</v>
      </c>
      <c r="C204" s="6" t="s">
        <v>16</v>
      </c>
      <c r="D204" s="6" t="s">
        <v>25</v>
      </c>
      <c r="E204" s="7" t="s">
        <v>3272</v>
      </c>
      <c r="F204" s="40" t="s">
        <v>3861</v>
      </c>
      <c r="G204" s="6" t="s">
        <v>37</v>
      </c>
      <c r="H204" s="6" t="s">
        <v>43</v>
      </c>
      <c r="I204" s="34">
        <v>42256</v>
      </c>
      <c r="J204" s="34">
        <v>43102</v>
      </c>
      <c r="K204" s="6">
        <v>35</v>
      </c>
      <c r="L204" s="6" t="s">
        <v>71</v>
      </c>
      <c r="M204" s="6" t="s">
        <v>85</v>
      </c>
      <c r="N204" s="6" t="s">
        <v>230</v>
      </c>
      <c r="O204" s="16">
        <v>43132</v>
      </c>
      <c r="P204" s="7" t="s">
        <v>3275</v>
      </c>
      <c r="Q204" s="7" t="s">
        <v>51</v>
      </c>
      <c r="R204" s="7" t="s">
        <v>51</v>
      </c>
      <c r="S204" s="25" t="s">
        <v>3273</v>
      </c>
      <c r="T204" s="26" t="s">
        <v>54</v>
      </c>
      <c r="U204" s="8" t="s">
        <v>3274</v>
      </c>
    </row>
    <row r="205" spans="1:22" x14ac:dyDescent="0.3">
      <c r="A205" s="19" t="s">
        <v>3276</v>
      </c>
      <c r="B205" s="6" t="s">
        <v>9</v>
      </c>
      <c r="C205" s="6" t="s">
        <v>18</v>
      </c>
      <c r="D205" s="6" t="s">
        <v>27</v>
      </c>
      <c r="E205" s="7" t="s">
        <v>51</v>
      </c>
      <c r="F205" s="6" t="s">
        <v>3862</v>
      </c>
      <c r="G205" s="6" t="s">
        <v>35</v>
      </c>
      <c r="H205" s="6" t="s">
        <v>44</v>
      </c>
      <c r="I205" s="34">
        <v>42614</v>
      </c>
      <c r="J205" s="34">
        <v>43105</v>
      </c>
      <c r="K205" s="6">
        <v>10</v>
      </c>
      <c r="L205" s="6" t="s">
        <v>70</v>
      </c>
      <c r="M205" s="6" t="s">
        <v>85</v>
      </c>
      <c r="N205" s="6" t="s">
        <v>230</v>
      </c>
      <c r="O205" s="16">
        <v>43132</v>
      </c>
      <c r="P205" s="7" t="s">
        <v>3279</v>
      </c>
      <c r="Q205" s="7" t="s">
        <v>3277</v>
      </c>
      <c r="R205" s="7" t="s">
        <v>3278</v>
      </c>
      <c r="S205" s="25" t="s">
        <v>3280</v>
      </c>
      <c r="T205" s="26" t="s">
        <v>54</v>
      </c>
    </row>
    <row r="206" spans="1:22" x14ac:dyDescent="0.3">
      <c r="A206" s="19" t="s">
        <v>3281</v>
      </c>
      <c r="B206" s="3" t="s">
        <v>3853</v>
      </c>
      <c r="C206" s="6" t="s">
        <v>16</v>
      </c>
      <c r="D206" s="6" t="s">
        <v>27</v>
      </c>
      <c r="E206" s="7" t="s">
        <v>51</v>
      </c>
      <c r="F206" s="6" t="s">
        <v>3862</v>
      </c>
      <c r="G206" s="6" t="s">
        <v>34</v>
      </c>
      <c r="H206" s="6" t="s">
        <v>44</v>
      </c>
      <c r="I206" s="34">
        <v>42037</v>
      </c>
      <c r="J206" s="34">
        <v>43125</v>
      </c>
      <c r="K206" s="6">
        <v>38</v>
      </c>
      <c r="L206" s="6" t="s">
        <v>67</v>
      </c>
      <c r="M206" s="6" t="s">
        <v>85</v>
      </c>
      <c r="N206" s="6" t="s">
        <v>230</v>
      </c>
      <c r="O206" s="16">
        <v>43132</v>
      </c>
      <c r="P206" s="7" t="s">
        <v>3282</v>
      </c>
      <c r="Q206" s="7" t="s">
        <v>51</v>
      </c>
      <c r="R206" s="7" t="s">
        <v>51</v>
      </c>
      <c r="S206" s="25" t="s">
        <v>3283</v>
      </c>
      <c r="T206" s="26" t="s">
        <v>54</v>
      </c>
      <c r="U206" s="8" t="s">
        <v>3284</v>
      </c>
    </row>
    <row r="207" spans="1:22" x14ac:dyDescent="0.3">
      <c r="A207" s="19" t="s">
        <v>3286</v>
      </c>
      <c r="B207" s="6" t="s">
        <v>3855</v>
      </c>
      <c r="C207" s="6" t="s">
        <v>16</v>
      </c>
      <c r="D207" s="6" t="s">
        <v>2835</v>
      </c>
      <c r="E207" s="7" t="s">
        <v>2286</v>
      </c>
      <c r="F207" s="6" t="s">
        <v>3862</v>
      </c>
      <c r="G207" s="6" t="s">
        <v>34</v>
      </c>
      <c r="H207" s="6" t="s">
        <v>43</v>
      </c>
      <c r="I207" s="34">
        <v>39388</v>
      </c>
      <c r="J207" s="34">
        <v>43035</v>
      </c>
      <c r="K207" s="6">
        <v>148</v>
      </c>
      <c r="L207" s="6" t="s">
        <v>70</v>
      </c>
      <c r="M207" s="6" t="s">
        <v>85</v>
      </c>
      <c r="N207" s="6" t="s">
        <v>229</v>
      </c>
      <c r="O207" s="16">
        <v>43132</v>
      </c>
      <c r="P207" s="25" t="s">
        <v>3288</v>
      </c>
      <c r="Q207" s="7" t="s">
        <v>51</v>
      </c>
      <c r="R207" s="7" t="s">
        <v>51</v>
      </c>
      <c r="S207" s="25" t="s">
        <v>3287</v>
      </c>
      <c r="T207" s="26" t="s">
        <v>54</v>
      </c>
    </row>
    <row r="208" spans="1:22" x14ac:dyDescent="0.3">
      <c r="A208" s="19" t="s">
        <v>3289</v>
      </c>
      <c r="B208" s="3" t="s">
        <v>3853</v>
      </c>
      <c r="C208" s="6" t="s">
        <v>16</v>
      </c>
      <c r="D208" s="6" t="s">
        <v>27</v>
      </c>
      <c r="E208" s="7" t="s">
        <v>51</v>
      </c>
      <c r="F208" s="6" t="s">
        <v>3862</v>
      </c>
      <c r="G208" s="6" t="s">
        <v>34</v>
      </c>
      <c r="H208" s="6" t="s">
        <v>44</v>
      </c>
      <c r="I208" s="34">
        <v>42944</v>
      </c>
      <c r="J208" s="34">
        <v>43090</v>
      </c>
      <c r="K208" s="6">
        <v>18</v>
      </c>
      <c r="L208" s="6" t="s">
        <v>66</v>
      </c>
      <c r="M208" s="6" t="s">
        <v>83</v>
      </c>
      <c r="N208" s="6" t="s">
        <v>230</v>
      </c>
      <c r="O208" s="16">
        <v>43132</v>
      </c>
      <c r="P208" s="25" t="s">
        <v>3290</v>
      </c>
      <c r="Q208" s="7" t="s">
        <v>3291</v>
      </c>
      <c r="R208" s="7" t="s">
        <v>3292</v>
      </c>
      <c r="S208" s="25" t="s">
        <v>3293</v>
      </c>
      <c r="T208" s="26" t="s">
        <v>54</v>
      </c>
    </row>
    <row r="209" spans="1:22" x14ac:dyDescent="0.3">
      <c r="A209" s="19" t="s">
        <v>3294</v>
      </c>
      <c r="B209" s="6" t="s">
        <v>157</v>
      </c>
      <c r="C209" s="6" t="s">
        <v>18</v>
      </c>
      <c r="D209" s="6" t="s">
        <v>25</v>
      </c>
      <c r="E209" s="45" t="s">
        <v>3300</v>
      </c>
      <c r="F209" s="6" t="s">
        <v>3862</v>
      </c>
      <c r="G209" s="6" t="s">
        <v>34</v>
      </c>
      <c r="H209" s="6" t="s">
        <v>44</v>
      </c>
      <c r="I209" s="34">
        <v>42957</v>
      </c>
      <c r="J209" s="34">
        <v>43123</v>
      </c>
      <c r="K209" s="6">
        <v>28</v>
      </c>
      <c r="L209" s="6" t="s">
        <v>70</v>
      </c>
      <c r="M209" s="6" t="s">
        <v>85</v>
      </c>
      <c r="N209" s="6" t="s">
        <v>230</v>
      </c>
      <c r="O209" s="16">
        <v>43132</v>
      </c>
      <c r="P209" s="7" t="s">
        <v>3295</v>
      </c>
      <c r="Q209" s="7" t="s">
        <v>3296</v>
      </c>
      <c r="R209" s="7" t="s">
        <v>3297</v>
      </c>
      <c r="S209" s="25" t="s">
        <v>3298</v>
      </c>
      <c r="T209" s="26" t="s">
        <v>54</v>
      </c>
      <c r="V209" s="9" t="s">
        <v>1428</v>
      </c>
    </row>
    <row r="210" spans="1:22" x14ac:dyDescent="0.3">
      <c r="A210" s="19" t="s">
        <v>3299</v>
      </c>
      <c r="B210" s="6" t="s">
        <v>6</v>
      </c>
      <c r="C210" s="6" t="s">
        <v>16</v>
      </c>
      <c r="D210" s="6" t="s">
        <v>22</v>
      </c>
      <c r="E210" s="7" t="s">
        <v>3884</v>
      </c>
      <c r="F210" s="6" t="s">
        <v>3862</v>
      </c>
      <c r="G210" s="6" t="s">
        <v>39</v>
      </c>
      <c r="H210" s="6" t="s">
        <v>44</v>
      </c>
      <c r="I210" s="34">
        <v>42618</v>
      </c>
      <c r="J210" s="34">
        <v>43108</v>
      </c>
      <c r="K210" s="6">
        <v>24</v>
      </c>
      <c r="L210" s="6" t="s">
        <v>70</v>
      </c>
      <c r="M210" s="6" t="s">
        <v>87</v>
      </c>
      <c r="N210" s="6" t="s">
        <v>230</v>
      </c>
      <c r="O210" s="16">
        <v>43132</v>
      </c>
      <c r="P210" s="7" t="s">
        <v>3302</v>
      </c>
      <c r="Q210" s="7" t="s">
        <v>3303</v>
      </c>
      <c r="R210" s="7"/>
      <c r="S210" s="25" t="s">
        <v>3304</v>
      </c>
      <c r="T210" s="26" t="s">
        <v>54</v>
      </c>
      <c r="U210" s="8" t="s">
        <v>3301</v>
      </c>
    </row>
    <row r="211" spans="1:22" x14ac:dyDescent="0.3">
      <c r="A211" s="19" t="s">
        <v>3305</v>
      </c>
      <c r="B211" s="6" t="s">
        <v>944</v>
      </c>
      <c r="C211" s="6" t="s">
        <v>18</v>
      </c>
      <c r="D211" s="6" t="s">
        <v>27</v>
      </c>
      <c r="E211" s="7" t="s">
        <v>51</v>
      </c>
      <c r="F211" s="6" t="s">
        <v>3862</v>
      </c>
      <c r="G211" s="6" t="s">
        <v>34</v>
      </c>
      <c r="H211" s="6" t="s">
        <v>43</v>
      </c>
      <c r="I211" s="34">
        <v>42469</v>
      </c>
      <c r="J211" s="34">
        <v>43132</v>
      </c>
      <c r="K211" s="6">
        <v>191</v>
      </c>
      <c r="L211" s="6" t="s">
        <v>93</v>
      </c>
      <c r="M211" s="6" t="s">
        <v>85</v>
      </c>
      <c r="N211" s="6" t="s">
        <v>230</v>
      </c>
      <c r="O211" s="16">
        <v>43132</v>
      </c>
      <c r="P211" s="7" t="s">
        <v>3306</v>
      </c>
      <c r="Q211" s="7" t="s">
        <v>3307</v>
      </c>
      <c r="R211" s="25" t="s">
        <v>3308</v>
      </c>
      <c r="S211" s="25" t="s">
        <v>3309</v>
      </c>
      <c r="T211" s="26" t="s">
        <v>54</v>
      </c>
    </row>
    <row r="212" spans="1:22" x14ac:dyDescent="0.3">
      <c r="A212" s="19" t="s">
        <v>3310</v>
      </c>
      <c r="B212" s="6" t="s">
        <v>4</v>
      </c>
      <c r="C212" s="6" t="s">
        <v>16</v>
      </c>
      <c r="D212" s="6" t="s">
        <v>27</v>
      </c>
      <c r="E212" s="7" t="s">
        <v>51</v>
      </c>
      <c r="F212" s="6" t="s">
        <v>76</v>
      </c>
      <c r="G212" s="6" t="s">
        <v>836</v>
      </c>
      <c r="H212" s="6" t="s">
        <v>44</v>
      </c>
      <c r="I212" s="34">
        <v>41653</v>
      </c>
      <c r="J212" s="34">
        <v>41653</v>
      </c>
      <c r="K212" s="6">
        <v>1</v>
      </c>
      <c r="L212" s="6" t="s">
        <v>76</v>
      </c>
      <c r="M212" s="6" t="s">
        <v>85</v>
      </c>
      <c r="N212" s="6" t="s">
        <v>231</v>
      </c>
      <c r="O212" s="16">
        <v>43132</v>
      </c>
      <c r="P212" s="7" t="s">
        <v>51</v>
      </c>
      <c r="Q212" s="7" t="s">
        <v>51</v>
      </c>
      <c r="R212" s="7" t="s">
        <v>51</v>
      </c>
      <c r="S212" s="25" t="s">
        <v>3311</v>
      </c>
      <c r="T212" s="26" t="s">
        <v>54</v>
      </c>
    </row>
    <row r="213" spans="1:22" x14ac:dyDescent="0.3">
      <c r="A213" s="19" t="s">
        <v>3313</v>
      </c>
      <c r="B213" s="6" t="s">
        <v>7</v>
      </c>
      <c r="C213" s="6" t="s">
        <v>16</v>
      </c>
      <c r="D213" s="6" t="s">
        <v>24</v>
      </c>
      <c r="E213" s="7" t="s">
        <v>3312</v>
      </c>
      <c r="F213" s="6" t="s">
        <v>76</v>
      </c>
      <c r="G213" s="6" t="s">
        <v>34</v>
      </c>
      <c r="H213" s="6" t="s">
        <v>44</v>
      </c>
      <c r="I213" s="34">
        <v>42996</v>
      </c>
      <c r="J213" s="34">
        <v>43093</v>
      </c>
      <c r="K213" s="6">
        <v>5</v>
      </c>
      <c r="L213" s="6" t="s">
        <v>70</v>
      </c>
      <c r="M213" s="6" t="s">
        <v>85</v>
      </c>
      <c r="N213" s="6" t="s">
        <v>230</v>
      </c>
      <c r="O213" s="16">
        <v>43132</v>
      </c>
      <c r="P213" s="7" t="s">
        <v>51</v>
      </c>
      <c r="Q213" s="7" t="s">
        <v>51</v>
      </c>
      <c r="R213" s="7" t="s">
        <v>51</v>
      </c>
      <c r="S213" s="25" t="s">
        <v>3314</v>
      </c>
      <c r="T213" s="26" t="s">
        <v>54</v>
      </c>
      <c r="U213" s="8" t="s">
        <v>3315</v>
      </c>
    </row>
    <row r="214" spans="1:22" x14ac:dyDescent="0.3">
      <c r="A214" s="19" t="s">
        <v>3316</v>
      </c>
      <c r="B214" s="6" t="s">
        <v>7</v>
      </c>
      <c r="C214" s="6" t="s">
        <v>16</v>
      </c>
      <c r="D214" s="6" t="s">
        <v>27</v>
      </c>
      <c r="E214" s="7" t="s">
        <v>51</v>
      </c>
      <c r="F214" s="6" t="s">
        <v>3862</v>
      </c>
      <c r="G214" s="6" t="s">
        <v>34</v>
      </c>
      <c r="H214" s="6" t="s">
        <v>44</v>
      </c>
      <c r="I214" s="34">
        <v>41697</v>
      </c>
      <c r="J214" s="34">
        <v>41942</v>
      </c>
      <c r="K214" s="6">
        <v>8</v>
      </c>
      <c r="L214" s="6" t="s">
        <v>70</v>
      </c>
      <c r="M214" s="6" t="s">
        <v>85</v>
      </c>
      <c r="N214" s="6" t="s">
        <v>231</v>
      </c>
      <c r="O214" s="16">
        <v>43132</v>
      </c>
      <c r="P214" s="7" t="s">
        <v>3317</v>
      </c>
      <c r="Q214" s="7" t="s">
        <v>3318</v>
      </c>
      <c r="R214" s="7" t="s">
        <v>51</v>
      </c>
      <c r="S214" s="25" t="s">
        <v>3314</v>
      </c>
      <c r="T214" s="26" t="s">
        <v>54</v>
      </c>
    </row>
    <row r="215" spans="1:22" x14ac:dyDescent="0.3">
      <c r="A215" s="19" t="s">
        <v>3319</v>
      </c>
      <c r="B215" s="6" t="s">
        <v>7</v>
      </c>
      <c r="C215" s="6" t="s">
        <v>16</v>
      </c>
      <c r="D215" s="6" t="s">
        <v>2835</v>
      </c>
      <c r="E215" s="7" t="s">
        <v>3320</v>
      </c>
      <c r="F215" s="6" t="s">
        <v>3862</v>
      </c>
      <c r="G215" s="6" t="s">
        <v>34</v>
      </c>
      <c r="H215" s="6" t="s">
        <v>43</v>
      </c>
      <c r="I215" s="34">
        <v>39433</v>
      </c>
      <c r="J215" s="34">
        <v>39628</v>
      </c>
      <c r="K215" s="6">
        <v>26</v>
      </c>
      <c r="L215" s="6" t="s">
        <v>66</v>
      </c>
      <c r="M215" s="6" t="s">
        <v>85</v>
      </c>
      <c r="N215" s="6" t="s">
        <v>231</v>
      </c>
      <c r="O215" s="16">
        <v>43132</v>
      </c>
      <c r="P215" s="7" t="s">
        <v>3321</v>
      </c>
      <c r="Q215" s="7" t="s">
        <v>51</v>
      </c>
      <c r="R215" s="7" t="s">
        <v>51</v>
      </c>
      <c r="S215" s="25" t="s">
        <v>3322</v>
      </c>
      <c r="T215" s="26" t="s">
        <v>54</v>
      </c>
    </row>
    <row r="216" spans="1:22" x14ac:dyDescent="0.3">
      <c r="A216" s="19" t="s">
        <v>147</v>
      </c>
      <c r="B216" s="6" t="s">
        <v>7</v>
      </c>
      <c r="C216" s="6" t="s">
        <v>16</v>
      </c>
      <c r="D216" s="6" t="s">
        <v>24</v>
      </c>
      <c r="E216" s="7" t="s">
        <v>148</v>
      </c>
      <c r="F216" s="6" t="s">
        <v>3862</v>
      </c>
      <c r="G216" s="6" t="s">
        <v>36</v>
      </c>
      <c r="H216" s="6" t="s">
        <v>44</v>
      </c>
      <c r="I216" s="34">
        <v>42801</v>
      </c>
      <c r="J216" s="34">
        <v>43019</v>
      </c>
      <c r="K216" s="3">
        <v>15</v>
      </c>
      <c r="L216" s="3" t="s">
        <v>70</v>
      </c>
      <c r="M216" s="3" t="s">
        <v>85</v>
      </c>
      <c r="N216" s="3" t="s">
        <v>230</v>
      </c>
      <c r="O216" s="16">
        <v>43107</v>
      </c>
      <c r="P216" s="25" t="s">
        <v>150</v>
      </c>
      <c r="Q216" s="23" t="s">
        <v>51</v>
      </c>
      <c r="R216" s="7"/>
      <c r="S216" s="25" t="s">
        <v>149</v>
      </c>
      <c r="T216" s="26" t="s">
        <v>54</v>
      </c>
    </row>
    <row r="217" spans="1:22" x14ac:dyDescent="0.3">
      <c r="A217" s="19" t="s">
        <v>3324</v>
      </c>
      <c r="B217" s="6" t="s">
        <v>7</v>
      </c>
      <c r="C217" s="6" t="s">
        <v>843</v>
      </c>
      <c r="D217" s="6" t="s">
        <v>2682</v>
      </c>
      <c r="E217" s="45" t="s">
        <v>3323</v>
      </c>
      <c r="F217" s="6" t="s">
        <v>3862</v>
      </c>
      <c r="G217" s="6" t="s">
        <v>34</v>
      </c>
      <c r="H217" s="6" t="s">
        <v>44</v>
      </c>
      <c r="I217" s="34">
        <v>40944</v>
      </c>
      <c r="J217" s="34">
        <v>41032</v>
      </c>
      <c r="K217" s="6">
        <v>13</v>
      </c>
      <c r="L217" s="6" t="s">
        <v>70</v>
      </c>
      <c r="M217" s="6" t="s">
        <v>85</v>
      </c>
      <c r="N217" s="6" t="s">
        <v>231</v>
      </c>
      <c r="O217" s="16">
        <v>43132</v>
      </c>
      <c r="P217" s="7" t="s">
        <v>51</v>
      </c>
      <c r="Q217" s="7" t="s">
        <v>51</v>
      </c>
      <c r="R217" s="7" t="s">
        <v>51</v>
      </c>
      <c r="S217" s="25" t="s">
        <v>3325</v>
      </c>
      <c r="T217" s="26" t="s">
        <v>54</v>
      </c>
    </row>
    <row r="218" spans="1:22" x14ac:dyDescent="0.3">
      <c r="A218" s="19" t="s">
        <v>3326</v>
      </c>
      <c r="B218" s="3" t="s">
        <v>3853</v>
      </c>
      <c r="C218" s="6" t="s">
        <v>16</v>
      </c>
      <c r="D218" s="6" t="s">
        <v>24</v>
      </c>
      <c r="E218" s="7" t="s">
        <v>3331</v>
      </c>
      <c r="F218" s="40" t="s">
        <v>3861</v>
      </c>
      <c r="G218" s="6" t="s">
        <v>35</v>
      </c>
      <c r="H218" s="6" t="s">
        <v>44</v>
      </c>
      <c r="I218" s="34">
        <v>40457</v>
      </c>
      <c r="J218" s="34">
        <v>43053</v>
      </c>
      <c r="K218" s="6">
        <v>191</v>
      </c>
      <c r="L218" s="6" t="s">
        <v>68</v>
      </c>
      <c r="M218" s="6" t="s">
        <v>85</v>
      </c>
      <c r="N218" s="6" t="s">
        <v>230</v>
      </c>
      <c r="O218" s="16">
        <v>43132</v>
      </c>
      <c r="P218" s="7" t="s">
        <v>3327</v>
      </c>
      <c r="Q218" s="7" t="s">
        <v>51</v>
      </c>
      <c r="R218" s="7" t="s">
        <v>51</v>
      </c>
      <c r="S218" s="25" t="s">
        <v>3328</v>
      </c>
      <c r="T218" s="26" t="s">
        <v>54</v>
      </c>
    </row>
    <row r="219" spans="1:22" x14ac:dyDescent="0.3">
      <c r="A219" s="19" t="s">
        <v>3329</v>
      </c>
      <c r="B219" s="6" t="s">
        <v>7</v>
      </c>
      <c r="C219" s="6" t="s">
        <v>16</v>
      </c>
      <c r="D219" s="6" t="s">
        <v>24</v>
      </c>
      <c r="E219" s="7" t="s">
        <v>3330</v>
      </c>
      <c r="F219" s="40" t="s">
        <v>3861</v>
      </c>
      <c r="G219" s="6" t="s">
        <v>34</v>
      </c>
      <c r="H219" s="6" t="s">
        <v>44</v>
      </c>
      <c r="I219" s="34">
        <v>42866</v>
      </c>
      <c r="J219" s="34">
        <v>42999</v>
      </c>
      <c r="K219" s="6">
        <v>11</v>
      </c>
      <c r="L219" s="6" t="s">
        <v>66</v>
      </c>
      <c r="M219" s="6" t="s">
        <v>2569</v>
      </c>
      <c r="N219" s="6" t="s">
        <v>230</v>
      </c>
      <c r="O219" s="16">
        <v>43132</v>
      </c>
      <c r="P219" s="7" t="s">
        <v>3332</v>
      </c>
      <c r="Q219" s="7" t="s">
        <v>3333</v>
      </c>
      <c r="R219" s="7" t="s">
        <v>51</v>
      </c>
      <c r="S219" s="25" t="s">
        <v>3334</v>
      </c>
      <c r="T219" s="26" t="s">
        <v>54</v>
      </c>
    </row>
    <row r="220" spans="1:22" x14ac:dyDescent="0.3">
      <c r="A220" s="19" t="s">
        <v>3335</v>
      </c>
      <c r="B220" s="6" t="s">
        <v>6</v>
      </c>
      <c r="C220" s="6" t="s">
        <v>16</v>
      </c>
      <c r="D220" s="6" t="s">
        <v>2682</v>
      </c>
      <c r="E220" s="7" t="s">
        <v>3336</v>
      </c>
      <c r="F220" s="6" t="s">
        <v>3862</v>
      </c>
      <c r="G220" s="6" t="s">
        <v>34</v>
      </c>
      <c r="H220" s="6" t="s">
        <v>44</v>
      </c>
      <c r="I220" s="34">
        <v>40456</v>
      </c>
      <c r="J220" s="34">
        <v>41299</v>
      </c>
      <c r="K220" s="6">
        <v>14</v>
      </c>
      <c r="L220" s="6" t="s">
        <v>70</v>
      </c>
      <c r="M220" s="6" t="s">
        <v>85</v>
      </c>
      <c r="N220" s="6" t="s">
        <v>231</v>
      </c>
      <c r="O220" s="16">
        <v>43132</v>
      </c>
      <c r="P220" s="7" t="s">
        <v>51</v>
      </c>
      <c r="Q220" s="7" t="s">
        <v>51</v>
      </c>
      <c r="R220" s="7" t="s">
        <v>51</v>
      </c>
      <c r="S220" s="25" t="s">
        <v>3337</v>
      </c>
      <c r="T220" s="26" t="s">
        <v>54</v>
      </c>
    </row>
    <row r="221" spans="1:22" x14ac:dyDescent="0.3">
      <c r="A221" s="19" t="s">
        <v>3338</v>
      </c>
      <c r="B221" s="3" t="s">
        <v>3853</v>
      </c>
      <c r="C221" s="6" t="s">
        <v>16</v>
      </c>
      <c r="D221" s="6" t="s">
        <v>24</v>
      </c>
      <c r="E221" s="7" t="s">
        <v>3339</v>
      </c>
      <c r="F221" s="6" t="s">
        <v>3862</v>
      </c>
      <c r="G221" s="6" t="s">
        <v>34</v>
      </c>
      <c r="H221" s="6" t="s">
        <v>44</v>
      </c>
      <c r="I221" s="34">
        <v>42548</v>
      </c>
      <c r="J221" s="34">
        <v>43132</v>
      </c>
      <c r="K221" s="6">
        <v>70</v>
      </c>
      <c r="L221" s="6" t="s">
        <v>66</v>
      </c>
      <c r="M221" s="6" t="s">
        <v>117</v>
      </c>
      <c r="N221" s="6" t="s">
        <v>230</v>
      </c>
      <c r="O221" s="16">
        <v>43132</v>
      </c>
      <c r="P221" s="7" t="s">
        <v>3340</v>
      </c>
      <c r="Q221" s="7" t="s">
        <v>51</v>
      </c>
      <c r="R221" s="7" t="s">
        <v>51</v>
      </c>
      <c r="S221" s="25" t="s">
        <v>3341</v>
      </c>
      <c r="T221" s="26" t="s">
        <v>54</v>
      </c>
    </row>
    <row r="222" spans="1:22" x14ac:dyDescent="0.3">
      <c r="A222" s="19" t="s">
        <v>3342</v>
      </c>
      <c r="B222" s="3" t="s">
        <v>3853</v>
      </c>
      <c r="C222" s="6" t="s">
        <v>16</v>
      </c>
      <c r="D222" s="6" t="s">
        <v>27</v>
      </c>
      <c r="E222" s="7" t="s">
        <v>51</v>
      </c>
      <c r="F222" s="6" t="s">
        <v>76</v>
      </c>
      <c r="G222" s="6" t="s">
        <v>836</v>
      </c>
      <c r="H222" s="6" t="s">
        <v>44</v>
      </c>
      <c r="I222" s="34">
        <v>42945</v>
      </c>
      <c r="J222" s="34">
        <v>42945</v>
      </c>
      <c r="K222" s="6">
        <v>1</v>
      </c>
      <c r="L222" s="6" t="s">
        <v>76</v>
      </c>
      <c r="M222" s="6" t="s">
        <v>85</v>
      </c>
      <c r="N222" s="6" t="s">
        <v>229</v>
      </c>
      <c r="O222" s="16">
        <v>43132</v>
      </c>
      <c r="P222" s="7" t="s">
        <v>51</v>
      </c>
      <c r="Q222" s="7" t="s">
        <v>51</v>
      </c>
      <c r="R222" s="7" t="s">
        <v>51</v>
      </c>
      <c r="S222" s="25" t="s">
        <v>3343</v>
      </c>
      <c r="T222" s="26" t="s">
        <v>54</v>
      </c>
    </row>
    <row r="223" spans="1:22" x14ac:dyDescent="0.3">
      <c r="A223" s="19" t="s">
        <v>3344</v>
      </c>
      <c r="B223" s="3" t="s">
        <v>3853</v>
      </c>
      <c r="C223" s="6" t="s">
        <v>16</v>
      </c>
      <c r="D223" s="6" t="s">
        <v>27</v>
      </c>
      <c r="E223" s="7" t="s">
        <v>51</v>
      </c>
      <c r="F223" s="6" t="s">
        <v>3862</v>
      </c>
      <c r="G223" s="6" t="s">
        <v>36</v>
      </c>
      <c r="H223" s="6" t="s">
        <v>44</v>
      </c>
      <c r="I223" s="34">
        <v>40497</v>
      </c>
      <c r="J223" s="34">
        <v>42898</v>
      </c>
      <c r="K223" s="6">
        <v>18</v>
      </c>
      <c r="L223" s="6" t="s">
        <v>70</v>
      </c>
      <c r="M223" s="6" t="s">
        <v>85</v>
      </c>
      <c r="N223" s="6" t="s">
        <v>229</v>
      </c>
      <c r="O223" s="16">
        <v>43132</v>
      </c>
      <c r="P223" s="7" t="s">
        <v>3345</v>
      </c>
      <c r="Q223" s="7" t="s">
        <v>51</v>
      </c>
      <c r="R223" s="7" t="s">
        <v>51</v>
      </c>
      <c r="S223" s="25" t="s">
        <v>3347</v>
      </c>
      <c r="T223" s="26" t="s">
        <v>54</v>
      </c>
      <c r="U223" s="8" t="s">
        <v>3346</v>
      </c>
    </row>
    <row r="224" spans="1:22" s="63" customFormat="1" x14ac:dyDescent="0.3">
      <c r="A224" s="19" t="s">
        <v>3903</v>
      </c>
      <c r="B224" s="6" t="s">
        <v>157</v>
      </c>
      <c r="C224" s="6" t="s">
        <v>18</v>
      </c>
      <c r="D224" s="6" t="s">
        <v>27</v>
      </c>
      <c r="E224" s="7" t="s">
        <v>51</v>
      </c>
      <c r="F224" s="6" t="s">
        <v>76</v>
      </c>
      <c r="G224" s="6" t="s">
        <v>836</v>
      </c>
      <c r="H224" s="6" t="s">
        <v>44</v>
      </c>
      <c r="I224" s="34">
        <v>41882</v>
      </c>
      <c r="J224" s="34">
        <v>42170</v>
      </c>
      <c r="K224" s="6">
        <v>9</v>
      </c>
      <c r="L224" s="6" t="s">
        <v>70</v>
      </c>
      <c r="M224" s="6" t="s">
        <v>85</v>
      </c>
      <c r="N224" s="6" t="s">
        <v>231</v>
      </c>
      <c r="O224" s="16">
        <v>43132</v>
      </c>
      <c r="P224" s="7" t="s">
        <v>51</v>
      </c>
      <c r="Q224" s="7" t="s">
        <v>51</v>
      </c>
      <c r="R224" s="7" t="s">
        <v>51</v>
      </c>
      <c r="S224" s="25" t="s">
        <v>3348</v>
      </c>
      <c r="T224" s="26" t="s">
        <v>54</v>
      </c>
      <c r="U224" s="8"/>
      <c r="V224" s="9"/>
    </row>
    <row r="225" spans="1:22" s="63" customFormat="1" x14ac:dyDescent="0.3">
      <c r="A225" s="19" t="s">
        <v>3349</v>
      </c>
      <c r="B225" s="6" t="s">
        <v>6</v>
      </c>
      <c r="C225" s="6" t="s">
        <v>16</v>
      </c>
      <c r="D225" s="6" t="s">
        <v>2682</v>
      </c>
      <c r="E225" s="7" t="s">
        <v>3351</v>
      </c>
      <c r="F225" s="6" t="s">
        <v>3860</v>
      </c>
      <c r="G225" s="6" t="s">
        <v>34</v>
      </c>
      <c r="H225" s="6" t="s">
        <v>43</v>
      </c>
      <c r="I225" s="34">
        <v>40529</v>
      </c>
      <c r="J225" s="34">
        <v>41988</v>
      </c>
      <c r="K225" s="6">
        <v>20</v>
      </c>
      <c r="L225" s="6" t="s">
        <v>70</v>
      </c>
      <c r="M225" s="6" t="s">
        <v>85</v>
      </c>
      <c r="N225" s="6" t="s">
        <v>231</v>
      </c>
      <c r="O225" s="16">
        <v>43132</v>
      </c>
      <c r="P225" s="7" t="s">
        <v>3352</v>
      </c>
      <c r="Q225" s="7" t="s">
        <v>51</v>
      </c>
      <c r="R225" s="7" t="s">
        <v>51</v>
      </c>
      <c r="S225" s="25" t="s">
        <v>3350</v>
      </c>
      <c r="T225" s="26" t="s">
        <v>54</v>
      </c>
      <c r="U225" s="8"/>
      <c r="V225" s="9" t="s">
        <v>1428</v>
      </c>
    </row>
    <row r="226" spans="1:22" x14ac:dyDescent="0.3">
      <c r="A226" s="19" t="s">
        <v>3353</v>
      </c>
      <c r="B226" s="6" t="s">
        <v>6</v>
      </c>
      <c r="C226" s="6" t="s">
        <v>16</v>
      </c>
      <c r="D226" s="6" t="s">
        <v>2682</v>
      </c>
      <c r="E226" s="7" t="s">
        <v>3354</v>
      </c>
      <c r="F226" s="6" t="s">
        <v>76</v>
      </c>
      <c r="G226" s="6" t="s">
        <v>34</v>
      </c>
      <c r="H226" s="6" t="s">
        <v>43</v>
      </c>
      <c r="I226" s="34">
        <v>40722</v>
      </c>
      <c r="J226" s="34">
        <v>43103</v>
      </c>
      <c r="K226" s="6">
        <v>74</v>
      </c>
      <c r="L226" s="6" t="s">
        <v>67</v>
      </c>
      <c r="M226" s="6" t="s">
        <v>85</v>
      </c>
      <c r="N226" s="6" t="s">
        <v>230</v>
      </c>
      <c r="O226" s="16">
        <v>43132</v>
      </c>
      <c r="P226" s="7" t="s">
        <v>3356</v>
      </c>
      <c r="Q226" s="7" t="s">
        <v>51</v>
      </c>
      <c r="R226" s="7" t="s">
        <v>51</v>
      </c>
      <c r="S226" s="25" t="s">
        <v>3355</v>
      </c>
      <c r="T226" s="26" t="s">
        <v>54</v>
      </c>
      <c r="V226" s="9" t="s">
        <v>1428</v>
      </c>
    </row>
    <row r="227" spans="1:22" x14ac:dyDescent="0.3">
      <c r="A227" s="19" t="s">
        <v>1891</v>
      </c>
      <c r="B227" s="6" t="s">
        <v>944</v>
      </c>
      <c r="C227" s="6" t="s">
        <v>16</v>
      </c>
      <c r="D227" s="6" t="s">
        <v>27</v>
      </c>
      <c r="E227" s="7" t="s">
        <v>51</v>
      </c>
      <c r="F227" s="6" t="s">
        <v>76</v>
      </c>
      <c r="G227" s="6" t="s">
        <v>836</v>
      </c>
      <c r="H227" s="6" t="s">
        <v>44</v>
      </c>
      <c r="I227" s="34">
        <v>41581</v>
      </c>
      <c r="J227" s="34">
        <v>41673</v>
      </c>
      <c r="K227" s="6">
        <v>8</v>
      </c>
      <c r="L227" s="6" t="s">
        <v>71</v>
      </c>
      <c r="M227" s="6" t="s">
        <v>85</v>
      </c>
      <c r="N227" s="6" t="s">
        <v>231</v>
      </c>
      <c r="O227" s="16">
        <v>43121</v>
      </c>
      <c r="P227" s="7" t="s">
        <v>1893</v>
      </c>
      <c r="Q227" s="7" t="s">
        <v>51</v>
      </c>
      <c r="R227" s="7" t="s">
        <v>51</v>
      </c>
      <c r="S227" s="25" t="s">
        <v>1892</v>
      </c>
      <c r="T227" s="26" t="s">
        <v>54</v>
      </c>
    </row>
    <row r="228" spans="1:22" x14ac:dyDescent="0.3">
      <c r="A228" s="19" t="s">
        <v>3357</v>
      </c>
      <c r="B228" s="6" t="s">
        <v>3855</v>
      </c>
      <c r="C228" s="6" t="s">
        <v>16</v>
      </c>
      <c r="D228" s="6" t="s">
        <v>25</v>
      </c>
      <c r="E228" s="7" t="s">
        <v>3358</v>
      </c>
      <c r="F228" s="40" t="s">
        <v>3861</v>
      </c>
      <c r="G228" s="6" t="s">
        <v>34</v>
      </c>
      <c r="H228" s="6" t="s">
        <v>43</v>
      </c>
      <c r="I228" s="34">
        <v>42367</v>
      </c>
      <c r="J228" s="34">
        <v>43132</v>
      </c>
      <c r="K228" s="6">
        <v>303</v>
      </c>
      <c r="L228" s="6" t="s">
        <v>65</v>
      </c>
      <c r="M228" s="6" t="s">
        <v>87</v>
      </c>
      <c r="N228" s="6" t="s">
        <v>230</v>
      </c>
      <c r="O228" s="16">
        <v>43132</v>
      </c>
      <c r="P228" s="7" t="s">
        <v>3359</v>
      </c>
      <c r="Q228" s="7" t="s">
        <v>3360</v>
      </c>
      <c r="R228" s="7" t="s">
        <v>3361</v>
      </c>
      <c r="S228" s="25" t="s">
        <v>3362</v>
      </c>
      <c r="T228" s="26" t="s">
        <v>54</v>
      </c>
    </row>
    <row r="229" spans="1:22" x14ac:dyDescent="0.3">
      <c r="A229" s="19" t="s">
        <v>3031</v>
      </c>
      <c r="B229" s="6" t="s">
        <v>8</v>
      </c>
      <c r="C229" s="6" t="s">
        <v>843</v>
      </c>
      <c r="D229" s="6" t="s">
        <v>2682</v>
      </c>
      <c r="E229" s="7" t="s">
        <v>3032</v>
      </c>
      <c r="F229" s="6" t="s">
        <v>3862</v>
      </c>
      <c r="G229" s="6" t="s">
        <v>34</v>
      </c>
      <c r="H229" s="6" t="s">
        <v>44</v>
      </c>
      <c r="I229" s="34">
        <v>40163</v>
      </c>
      <c r="J229" s="34">
        <v>40259</v>
      </c>
      <c r="K229" s="6">
        <v>2</v>
      </c>
      <c r="L229" s="6" t="s">
        <v>76</v>
      </c>
      <c r="M229" s="6" t="s">
        <v>85</v>
      </c>
      <c r="N229" s="6" t="s">
        <v>231</v>
      </c>
      <c r="O229" s="16">
        <v>43131</v>
      </c>
      <c r="P229" s="7" t="s">
        <v>3034</v>
      </c>
      <c r="Q229" s="7" t="s">
        <v>51</v>
      </c>
      <c r="R229" s="7" t="s">
        <v>51</v>
      </c>
      <c r="S229" s="25" t="s">
        <v>3033</v>
      </c>
      <c r="T229" s="26" t="s">
        <v>54</v>
      </c>
    </row>
    <row r="230" spans="1:22" x14ac:dyDescent="0.3">
      <c r="A230" s="19" t="s">
        <v>3035</v>
      </c>
      <c r="B230" s="6" t="s">
        <v>467</v>
      </c>
      <c r="C230" s="6" t="s">
        <v>16</v>
      </c>
      <c r="D230" s="6" t="s">
        <v>25</v>
      </c>
      <c r="E230" s="7" t="s">
        <v>3036</v>
      </c>
      <c r="F230" s="6" t="s">
        <v>3862</v>
      </c>
      <c r="G230" s="6" t="s">
        <v>34</v>
      </c>
      <c r="H230" s="6" t="s">
        <v>43</v>
      </c>
      <c r="I230" s="34">
        <v>42656</v>
      </c>
      <c r="J230" s="34">
        <v>43118</v>
      </c>
      <c r="K230" s="6">
        <v>22</v>
      </c>
      <c r="L230" s="6" t="s">
        <v>67</v>
      </c>
      <c r="M230" s="6" t="s">
        <v>85</v>
      </c>
      <c r="N230" s="6" t="s">
        <v>230</v>
      </c>
      <c r="O230" s="16">
        <v>43131</v>
      </c>
      <c r="P230" s="7" t="s">
        <v>3037</v>
      </c>
      <c r="Q230" s="7" t="s">
        <v>51</v>
      </c>
      <c r="R230" s="7" t="s">
        <v>51</v>
      </c>
      <c r="S230" s="38" t="s">
        <v>3038</v>
      </c>
      <c r="T230" s="26" t="s">
        <v>54</v>
      </c>
    </row>
    <row r="231" spans="1:22" x14ac:dyDescent="0.3">
      <c r="A231" s="19" t="s">
        <v>3039</v>
      </c>
      <c r="B231" s="6" t="s">
        <v>467</v>
      </c>
      <c r="C231" s="6" t="s">
        <v>16</v>
      </c>
      <c r="D231" s="6" t="s">
        <v>25</v>
      </c>
      <c r="E231" s="7" t="s">
        <v>3040</v>
      </c>
      <c r="F231" s="6" t="s">
        <v>3862</v>
      </c>
      <c r="G231" s="6" t="s">
        <v>34</v>
      </c>
      <c r="H231" s="6" t="s">
        <v>43</v>
      </c>
      <c r="I231" s="34">
        <v>41782</v>
      </c>
      <c r="J231" s="34">
        <v>43126</v>
      </c>
      <c r="K231" s="6">
        <v>198</v>
      </c>
      <c r="L231" s="6" t="s">
        <v>66</v>
      </c>
      <c r="M231" s="6" t="s">
        <v>87</v>
      </c>
      <c r="N231" s="6" t="s">
        <v>230</v>
      </c>
      <c r="O231" s="16">
        <v>43131</v>
      </c>
      <c r="P231" s="7" t="s">
        <v>3041</v>
      </c>
      <c r="Q231" s="7" t="s">
        <v>51</v>
      </c>
      <c r="R231" s="7" t="s">
        <v>51</v>
      </c>
      <c r="S231" s="25" t="s">
        <v>3042</v>
      </c>
      <c r="T231" s="26" t="s">
        <v>54</v>
      </c>
    </row>
    <row r="232" spans="1:22" x14ac:dyDescent="0.3">
      <c r="A232" s="19" t="s">
        <v>151</v>
      </c>
      <c r="B232" s="6" t="s">
        <v>6</v>
      </c>
      <c r="C232" s="6" t="s">
        <v>16</v>
      </c>
      <c r="D232" s="6" t="s">
        <v>24</v>
      </c>
      <c r="E232" s="7" t="s">
        <v>148</v>
      </c>
      <c r="F232" s="6" t="s">
        <v>3862</v>
      </c>
      <c r="G232" s="6" t="s">
        <v>36</v>
      </c>
      <c r="H232" s="6" t="s">
        <v>43</v>
      </c>
      <c r="I232" s="34">
        <v>42813</v>
      </c>
      <c r="J232" s="34">
        <v>42906</v>
      </c>
      <c r="K232" s="3">
        <v>9</v>
      </c>
      <c r="L232" s="3" t="s">
        <v>70</v>
      </c>
      <c r="M232" s="3" t="s">
        <v>85</v>
      </c>
      <c r="N232" s="3" t="s">
        <v>229</v>
      </c>
      <c r="O232" s="16">
        <v>43107</v>
      </c>
      <c r="P232" s="23" t="s">
        <v>152</v>
      </c>
      <c r="Q232" s="23" t="s">
        <v>51</v>
      </c>
      <c r="R232" s="7" t="s">
        <v>161</v>
      </c>
      <c r="S232" s="38" t="s">
        <v>260</v>
      </c>
      <c r="T232" s="26" t="s">
        <v>54</v>
      </c>
    </row>
    <row r="233" spans="1:22" x14ac:dyDescent="0.3">
      <c r="A233" s="19" t="s">
        <v>3043</v>
      </c>
      <c r="B233" s="3" t="s">
        <v>3853</v>
      </c>
      <c r="C233" s="6" t="s">
        <v>16</v>
      </c>
      <c r="D233" s="6" t="s">
        <v>27</v>
      </c>
      <c r="E233" s="7" t="s">
        <v>51</v>
      </c>
      <c r="F233" s="6" t="s">
        <v>3862</v>
      </c>
      <c r="G233" s="6" t="s">
        <v>34</v>
      </c>
      <c r="H233" s="6" t="s">
        <v>44</v>
      </c>
      <c r="I233" s="34">
        <v>42885</v>
      </c>
      <c r="J233" s="34">
        <v>43089</v>
      </c>
      <c r="K233" s="6">
        <v>22</v>
      </c>
      <c r="L233" s="6" t="s">
        <v>70</v>
      </c>
      <c r="M233" s="6" t="s">
        <v>85</v>
      </c>
      <c r="N233" s="6" t="s">
        <v>230</v>
      </c>
      <c r="O233" s="16">
        <v>43131</v>
      </c>
      <c r="P233" s="7" t="s">
        <v>3044</v>
      </c>
      <c r="Q233" s="7" t="s">
        <v>3046</v>
      </c>
      <c r="R233" s="7" t="s">
        <v>3045</v>
      </c>
      <c r="S233" s="25" t="s">
        <v>3047</v>
      </c>
      <c r="T233" s="26" t="s">
        <v>54</v>
      </c>
    </row>
    <row r="234" spans="1:22" x14ac:dyDescent="0.3">
      <c r="A234" s="19" t="s">
        <v>3048</v>
      </c>
      <c r="B234" s="6" t="s">
        <v>6</v>
      </c>
      <c r="C234" s="6" t="s">
        <v>16</v>
      </c>
      <c r="D234" s="6" t="s">
        <v>25</v>
      </c>
      <c r="E234" s="7" t="s">
        <v>3049</v>
      </c>
      <c r="F234" s="6" t="s">
        <v>76</v>
      </c>
      <c r="G234" s="6" t="s">
        <v>36</v>
      </c>
      <c r="H234" s="6" t="s">
        <v>44</v>
      </c>
      <c r="I234" s="34">
        <v>42554</v>
      </c>
      <c r="J234" s="34">
        <v>42879</v>
      </c>
      <c r="K234" s="6">
        <v>10</v>
      </c>
      <c r="L234" s="6" t="s">
        <v>70</v>
      </c>
      <c r="M234" s="6" t="s">
        <v>85</v>
      </c>
      <c r="N234" s="6" t="s">
        <v>229</v>
      </c>
      <c r="O234" s="16">
        <v>43131</v>
      </c>
      <c r="P234" s="7" t="s">
        <v>51</v>
      </c>
      <c r="Q234" s="7" t="s">
        <v>51</v>
      </c>
      <c r="R234" s="7" t="s">
        <v>51</v>
      </c>
      <c r="S234" s="25" t="s">
        <v>3050</v>
      </c>
      <c r="T234" s="26" t="s">
        <v>54</v>
      </c>
      <c r="U234" s="8" t="s">
        <v>3051</v>
      </c>
    </row>
    <row r="235" spans="1:22" x14ac:dyDescent="0.3">
      <c r="A235" s="19" t="s">
        <v>3052</v>
      </c>
      <c r="B235" s="6" t="s">
        <v>3855</v>
      </c>
      <c r="C235" s="6" t="s">
        <v>16</v>
      </c>
      <c r="D235" s="6" t="s">
        <v>25</v>
      </c>
      <c r="E235" s="7" t="s">
        <v>3053</v>
      </c>
      <c r="F235" s="6" t="s">
        <v>3860</v>
      </c>
      <c r="G235" s="6" t="s">
        <v>34</v>
      </c>
      <c r="H235" s="6" t="s">
        <v>43</v>
      </c>
      <c r="I235" s="34">
        <v>42797</v>
      </c>
      <c r="J235" s="34">
        <v>43126</v>
      </c>
      <c r="K235" s="6">
        <v>39</v>
      </c>
      <c r="L235" s="6" t="s">
        <v>70</v>
      </c>
      <c r="M235" s="6" t="s">
        <v>82</v>
      </c>
      <c r="N235" s="6" t="s">
        <v>230</v>
      </c>
      <c r="O235" s="16">
        <v>43131</v>
      </c>
      <c r="P235" s="7" t="s">
        <v>3054</v>
      </c>
      <c r="Q235" s="7" t="s">
        <v>51</v>
      </c>
      <c r="R235" s="7" t="s">
        <v>51</v>
      </c>
      <c r="S235" s="25" t="s">
        <v>3055</v>
      </c>
      <c r="T235" s="26" t="s">
        <v>54</v>
      </c>
    </row>
    <row r="236" spans="1:22" x14ac:dyDescent="0.3">
      <c r="A236" s="19" t="s">
        <v>3056</v>
      </c>
      <c r="B236" s="6" t="s">
        <v>944</v>
      </c>
      <c r="C236" s="6" t="s">
        <v>16</v>
      </c>
      <c r="D236" s="6" t="s">
        <v>2682</v>
      </c>
      <c r="E236" s="7" t="s">
        <v>3058</v>
      </c>
      <c r="F236" s="6" t="s">
        <v>3862</v>
      </c>
      <c r="G236" s="6" t="s">
        <v>34</v>
      </c>
      <c r="H236" s="6" t="s">
        <v>43</v>
      </c>
      <c r="I236" s="34">
        <v>42486</v>
      </c>
      <c r="J236" s="34">
        <v>42755</v>
      </c>
      <c r="K236" s="6">
        <v>6</v>
      </c>
      <c r="L236" s="6" t="s">
        <v>70</v>
      </c>
      <c r="M236" s="6" t="s">
        <v>85</v>
      </c>
      <c r="N236" s="6" t="s">
        <v>231</v>
      </c>
      <c r="O236" s="16">
        <v>43131</v>
      </c>
      <c r="P236" s="7" t="s">
        <v>3057</v>
      </c>
      <c r="Q236" s="7" t="s">
        <v>51</v>
      </c>
      <c r="R236" s="7" t="s">
        <v>51</v>
      </c>
      <c r="S236" s="25" t="s">
        <v>3059</v>
      </c>
      <c r="T236" s="26" t="s">
        <v>54</v>
      </c>
    </row>
    <row r="237" spans="1:22" x14ac:dyDescent="0.3">
      <c r="A237" s="19" t="s">
        <v>3060</v>
      </c>
      <c r="B237" s="6" t="s">
        <v>6</v>
      </c>
      <c r="C237" s="6" t="s">
        <v>16</v>
      </c>
      <c r="D237" s="6" t="s">
        <v>27</v>
      </c>
      <c r="E237" s="7" t="s">
        <v>51</v>
      </c>
      <c r="F237" s="6" t="s">
        <v>3862</v>
      </c>
      <c r="G237" s="6" t="s">
        <v>35</v>
      </c>
      <c r="H237" s="6" t="s">
        <v>44</v>
      </c>
      <c r="I237" s="34">
        <v>41583</v>
      </c>
      <c r="J237" s="34">
        <v>41593</v>
      </c>
      <c r="K237" s="6">
        <v>3</v>
      </c>
      <c r="L237" s="6" t="s">
        <v>76</v>
      </c>
      <c r="M237" s="6" t="s">
        <v>85</v>
      </c>
      <c r="N237" s="6" t="s">
        <v>231</v>
      </c>
      <c r="O237" s="16">
        <v>43131</v>
      </c>
      <c r="P237" s="7" t="s">
        <v>3062</v>
      </c>
      <c r="Q237" s="7" t="s">
        <v>3063</v>
      </c>
      <c r="R237" s="7" t="s">
        <v>51</v>
      </c>
      <c r="S237" s="25" t="s">
        <v>3061</v>
      </c>
      <c r="T237" s="26" t="s">
        <v>54</v>
      </c>
    </row>
    <row r="238" spans="1:22" x14ac:dyDescent="0.3">
      <c r="A238" s="19" t="s">
        <v>3064</v>
      </c>
      <c r="B238" s="6" t="s">
        <v>7</v>
      </c>
      <c r="C238" s="6" t="s">
        <v>16</v>
      </c>
      <c r="D238" s="6" t="s">
        <v>22</v>
      </c>
      <c r="E238" s="7" t="s">
        <v>325</v>
      </c>
      <c r="F238" s="6" t="s">
        <v>3862</v>
      </c>
      <c r="G238" s="6" t="s">
        <v>35</v>
      </c>
      <c r="H238" s="6" t="s">
        <v>44</v>
      </c>
      <c r="I238" s="34">
        <v>39853</v>
      </c>
      <c r="J238" s="34">
        <v>41441</v>
      </c>
      <c r="K238" s="6">
        <v>24</v>
      </c>
      <c r="L238" s="6" t="s">
        <v>70</v>
      </c>
      <c r="M238" s="6" t="s">
        <v>87</v>
      </c>
      <c r="N238" s="6" t="s">
        <v>231</v>
      </c>
      <c r="O238" s="16">
        <v>43131</v>
      </c>
      <c r="P238" s="7" t="s">
        <v>3065</v>
      </c>
      <c r="Q238" s="7" t="s">
        <v>51</v>
      </c>
      <c r="R238" s="7" t="s">
        <v>51</v>
      </c>
      <c r="S238" s="25" t="s">
        <v>3066</v>
      </c>
      <c r="T238" s="26" t="s">
        <v>54</v>
      </c>
    </row>
    <row r="239" spans="1:22" x14ac:dyDescent="0.3">
      <c r="A239" s="19" t="s">
        <v>3067</v>
      </c>
      <c r="B239" s="6" t="s">
        <v>6</v>
      </c>
      <c r="C239" s="6" t="s">
        <v>16</v>
      </c>
      <c r="D239" s="6" t="s">
        <v>27</v>
      </c>
      <c r="E239" s="7" t="s">
        <v>51</v>
      </c>
      <c r="F239" s="6" t="s">
        <v>3862</v>
      </c>
      <c r="G239" s="6" t="s">
        <v>36</v>
      </c>
      <c r="H239" s="6" t="s">
        <v>43</v>
      </c>
      <c r="I239" s="34">
        <v>41036</v>
      </c>
      <c r="J239" s="34">
        <v>43128</v>
      </c>
      <c r="K239" s="6">
        <v>299</v>
      </c>
      <c r="L239" s="6" t="s">
        <v>66</v>
      </c>
      <c r="M239" s="6" t="s">
        <v>117</v>
      </c>
      <c r="N239" s="6" t="s">
        <v>230</v>
      </c>
      <c r="O239" s="16">
        <v>43135</v>
      </c>
      <c r="P239" s="7" t="s">
        <v>3068</v>
      </c>
      <c r="Q239" s="7" t="s">
        <v>51</v>
      </c>
      <c r="R239" s="7" t="s">
        <v>51</v>
      </c>
      <c r="S239" s="25" t="s">
        <v>3842</v>
      </c>
      <c r="T239" s="26" t="s">
        <v>54</v>
      </c>
      <c r="U239" s="8" t="s">
        <v>3069</v>
      </c>
    </row>
    <row r="240" spans="1:22" x14ac:dyDescent="0.3">
      <c r="A240" s="19" t="s">
        <v>3070</v>
      </c>
      <c r="B240" s="6" t="s">
        <v>376</v>
      </c>
      <c r="C240" s="6" t="s">
        <v>16</v>
      </c>
      <c r="D240" s="6" t="s">
        <v>27</v>
      </c>
      <c r="E240" s="7" t="s">
        <v>51</v>
      </c>
      <c r="F240" s="6" t="s">
        <v>3860</v>
      </c>
      <c r="G240" s="6" t="s">
        <v>34</v>
      </c>
      <c r="H240" s="6" t="s">
        <v>43</v>
      </c>
      <c r="I240" s="34">
        <v>42603</v>
      </c>
      <c r="J240" s="34">
        <v>43101</v>
      </c>
      <c r="K240" s="6">
        <v>36</v>
      </c>
      <c r="L240" s="6" t="s">
        <v>70</v>
      </c>
      <c r="M240" s="6" t="s">
        <v>2569</v>
      </c>
      <c r="N240" s="6" t="s">
        <v>230</v>
      </c>
      <c r="O240" s="16">
        <v>43131</v>
      </c>
      <c r="P240" s="7" t="s">
        <v>3072</v>
      </c>
      <c r="Q240" s="7" t="s">
        <v>3071</v>
      </c>
      <c r="R240" s="7" t="s">
        <v>51</v>
      </c>
      <c r="S240" s="25" t="s">
        <v>3073</v>
      </c>
      <c r="T240" s="26" t="s">
        <v>54</v>
      </c>
      <c r="U240" s="8" t="s">
        <v>3074</v>
      </c>
    </row>
    <row r="241" spans="1:22" x14ac:dyDescent="0.3">
      <c r="A241" s="19" t="s">
        <v>3075</v>
      </c>
      <c r="B241" s="6" t="s">
        <v>376</v>
      </c>
      <c r="C241" s="6" t="s">
        <v>16</v>
      </c>
      <c r="D241" s="6" t="s">
        <v>27</v>
      </c>
      <c r="E241" s="7" t="s">
        <v>51</v>
      </c>
      <c r="F241" s="6" t="s">
        <v>76</v>
      </c>
      <c r="G241" s="6" t="s">
        <v>836</v>
      </c>
      <c r="H241" s="6" t="s">
        <v>44</v>
      </c>
      <c r="I241" s="34">
        <v>42582</v>
      </c>
      <c r="J241" s="34">
        <v>42613</v>
      </c>
      <c r="K241" s="6">
        <v>3</v>
      </c>
      <c r="L241" s="6" t="s">
        <v>67</v>
      </c>
      <c r="M241" s="6" t="s">
        <v>85</v>
      </c>
      <c r="N241" s="6" t="s">
        <v>231</v>
      </c>
      <c r="O241" s="16">
        <v>43131</v>
      </c>
      <c r="P241" s="7" t="s">
        <v>51</v>
      </c>
      <c r="Q241" s="7" t="s">
        <v>51</v>
      </c>
      <c r="R241" s="7" t="s">
        <v>51</v>
      </c>
      <c r="S241" s="25" t="s">
        <v>3076</v>
      </c>
      <c r="T241" s="26" t="s">
        <v>54</v>
      </c>
    </row>
    <row r="242" spans="1:22" x14ac:dyDescent="0.3">
      <c r="A242" s="19" t="s">
        <v>3077</v>
      </c>
      <c r="B242" s="6" t="s">
        <v>157</v>
      </c>
      <c r="C242" s="6" t="s">
        <v>16</v>
      </c>
      <c r="D242" s="6" t="s">
        <v>27</v>
      </c>
      <c r="E242" s="7" t="s">
        <v>51</v>
      </c>
      <c r="F242" s="6" t="s">
        <v>3862</v>
      </c>
      <c r="G242" s="6" t="s">
        <v>36</v>
      </c>
      <c r="H242" s="6" t="s">
        <v>44</v>
      </c>
      <c r="I242" s="34">
        <v>42631</v>
      </c>
      <c r="J242" s="34">
        <v>42663</v>
      </c>
      <c r="K242" s="6">
        <v>2</v>
      </c>
      <c r="L242" s="6" t="s">
        <v>67</v>
      </c>
      <c r="M242" s="6" t="s">
        <v>85</v>
      </c>
      <c r="N242" s="6" t="s">
        <v>231</v>
      </c>
      <c r="O242" s="16">
        <v>43131</v>
      </c>
      <c r="P242" s="7" t="s">
        <v>3078</v>
      </c>
      <c r="Q242" s="7" t="s">
        <v>51</v>
      </c>
      <c r="R242" s="7" t="s">
        <v>51</v>
      </c>
      <c r="S242" s="25" t="s">
        <v>3080</v>
      </c>
      <c r="T242" s="26" t="s">
        <v>54</v>
      </c>
      <c r="U242" s="8" t="s">
        <v>3079</v>
      </c>
    </row>
    <row r="243" spans="1:22" x14ac:dyDescent="0.3">
      <c r="A243" s="19" t="s">
        <v>153</v>
      </c>
      <c r="B243" s="6" t="s">
        <v>6</v>
      </c>
      <c r="C243" s="6" t="s">
        <v>16</v>
      </c>
      <c r="D243" s="6" t="s">
        <v>24</v>
      </c>
      <c r="E243" s="7" t="s">
        <v>154</v>
      </c>
      <c r="F243" s="40" t="s">
        <v>3861</v>
      </c>
      <c r="G243" s="6" t="s">
        <v>35</v>
      </c>
      <c r="H243" s="6" t="s">
        <v>44</v>
      </c>
      <c r="I243" s="34">
        <v>41015</v>
      </c>
      <c r="J243" s="34">
        <v>43109</v>
      </c>
      <c r="K243" s="6">
        <v>222</v>
      </c>
      <c r="L243" s="6" t="s">
        <v>66</v>
      </c>
      <c r="M243" s="6" t="s">
        <v>85</v>
      </c>
      <c r="N243" s="6" t="s">
        <v>230</v>
      </c>
      <c r="O243" s="16">
        <v>43111</v>
      </c>
      <c r="P243" s="25" t="s">
        <v>155</v>
      </c>
      <c r="Q243" s="23" t="s">
        <v>51</v>
      </c>
      <c r="R243" s="23" t="s">
        <v>51</v>
      </c>
      <c r="S243" s="38" t="s">
        <v>261</v>
      </c>
      <c r="T243" s="26" t="s">
        <v>54</v>
      </c>
    </row>
    <row r="244" spans="1:22" x14ac:dyDescent="0.3">
      <c r="A244" s="19" t="s">
        <v>3081</v>
      </c>
      <c r="B244" s="6" t="s">
        <v>8</v>
      </c>
      <c r="C244" s="6" t="s">
        <v>16</v>
      </c>
      <c r="D244" s="6" t="s">
        <v>27</v>
      </c>
      <c r="E244" s="7" t="s">
        <v>51</v>
      </c>
      <c r="F244" s="6" t="s">
        <v>76</v>
      </c>
      <c r="G244" s="6" t="s">
        <v>836</v>
      </c>
      <c r="H244" s="6" t="s">
        <v>43</v>
      </c>
      <c r="I244" s="34">
        <v>41854</v>
      </c>
      <c r="J244" s="34">
        <v>41926</v>
      </c>
      <c r="K244" s="6">
        <v>5</v>
      </c>
      <c r="L244" s="6" t="s">
        <v>70</v>
      </c>
      <c r="M244" s="6" t="s">
        <v>85</v>
      </c>
      <c r="N244" s="6" t="s">
        <v>231</v>
      </c>
      <c r="O244" s="16">
        <v>43131</v>
      </c>
      <c r="P244" s="7" t="s">
        <v>3083</v>
      </c>
      <c r="Q244" s="7" t="s">
        <v>51</v>
      </c>
      <c r="R244" s="7" t="s">
        <v>3084</v>
      </c>
      <c r="S244" s="25" t="s">
        <v>3082</v>
      </c>
      <c r="T244" s="26" t="s">
        <v>54</v>
      </c>
    </row>
    <row r="245" spans="1:22" x14ac:dyDescent="0.3">
      <c r="A245" s="19" t="s">
        <v>3085</v>
      </c>
      <c r="B245" s="6" t="s">
        <v>7</v>
      </c>
      <c r="C245" s="6" t="s">
        <v>16</v>
      </c>
      <c r="D245" s="6" t="s">
        <v>27</v>
      </c>
      <c r="E245" s="7" t="s">
        <v>51</v>
      </c>
      <c r="F245" s="40" t="s">
        <v>3861</v>
      </c>
      <c r="G245" s="6" t="s">
        <v>836</v>
      </c>
      <c r="H245" s="6" t="s">
        <v>44</v>
      </c>
      <c r="I245" s="34">
        <v>39628</v>
      </c>
      <c r="J245" s="34">
        <v>39796</v>
      </c>
      <c r="K245" s="6">
        <v>18</v>
      </c>
      <c r="L245" s="6" t="s">
        <v>70</v>
      </c>
      <c r="M245" s="6" t="s">
        <v>85</v>
      </c>
      <c r="N245" s="6" t="s">
        <v>231</v>
      </c>
      <c r="O245" s="16">
        <v>43131</v>
      </c>
      <c r="P245" s="7" t="s">
        <v>51</v>
      </c>
      <c r="Q245" s="7" t="s">
        <v>51</v>
      </c>
      <c r="R245" s="7" t="s">
        <v>51</v>
      </c>
      <c r="S245" s="25" t="s">
        <v>3086</v>
      </c>
      <c r="T245" s="26" t="s">
        <v>54</v>
      </c>
      <c r="U245" s="8" t="s">
        <v>3087</v>
      </c>
    </row>
    <row r="246" spans="1:22" x14ac:dyDescent="0.3">
      <c r="A246" s="19" t="s">
        <v>156</v>
      </c>
      <c r="B246" s="6" t="s">
        <v>157</v>
      </c>
      <c r="C246" s="6" t="s">
        <v>18</v>
      </c>
      <c r="D246" s="6" t="s">
        <v>27</v>
      </c>
      <c r="E246" s="7" t="s">
        <v>51</v>
      </c>
      <c r="F246" s="6" t="s">
        <v>3862</v>
      </c>
      <c r="G246" s="6" t="s">
        <v>34</v>
      </c>
      <c r="H246" s="6" t="s">
        <v>43</v>
      </c>
      <c r="I246" s="34">
        <v>40429</v>
      </c>
      <c r="J246" s="34">
        <v>43105</v>
      </c>
      <c r="K246" s="6">
        <v>151</v>
      </c>
      <c r="L246" s="6" t="s">
        <v>66</v>
      </c>
      <c r="M246" s="6" t="s">
        <v>85</v>
      </c>
      <c r="N246" s="6" t="s">
        <v>230</v>
      </c>
      <c r="O246" s="16">
        <v>43107</v>
      </c>
      <c r="P246" s="7" t="s">
        <v>159</v>
      </c>
      <c r="Q246" s="23" t="s">
        <v>160</v>
      </c>
      <c r="R246" s="23" t="s">
        <v>51</v>
      </c>
      <c r="S246" s="25" t="s">
        <v>158</v>
      </c>
      <c r="T246" s="26" t="s">
        <v>54</v>
      </c>
    </row>
    <row r="247" spans="1:22" x14ac:dyDescent="0.3">
      <c r="A247" s="19" t="s">
        <v>3088</v>
      </c>
      <c r="B247" s="6" t="s">
        <v>6</v>
      </c>
      <c r="C247" s="6" t="s">
        <v>16</v>
      </c>
      <c r="D247" s="6" t="s">
        <v>27</v>
      </c>
      <c r="E247" s="7" t="s">
        <v>51</v>
      </c>
      <c r="F247" s="6" t="s">
        <v>76</v>
      </c>
      <c r="G247" s="6" t="s">
        <v>37</v>
      </c>
      <c r="H247" s="6" t="s">
        <v>43</v>
      </c>
      <c r="I247" s="34">
        <v>42088</v>
      </c>
      <c r="J247" s="34">
        <v>42545</v>
      </c>
      <c r="K247" s="6">
        <v>30</v>
      </c>
      <c r="L247" s="6" t="s">
        <v>70</v>
      </c>
      <c r="M247" s="6" t="s">
        <v>85</v>
      </c>
      <c r="N247" s="6" t="s">
        <v>231</v>
      </c>
      <c r="O247" s="16">
        <v>43131</v>
      </c>
      <c r="P247" s="7" t="s">
        <v>3089</v>
      </c>
      <c r="Q247" s="7" t="s">
        <v>3091</v>
      </c>
      <c r="R247" s="7" t="s">
        <v>3090</v>
      </c>
      <c r="S247" s="25" t="s">
        <v>3092</v>
      </c>
      <c r="T247" s="26" t="s">
        <v>54</v>
      </c>
    </row>
    <row r="248" spans="1:22" x14ac:dyDescent="0.3">
      <c r="A248" s="19" t="s">
        <v>3093</v>
      </c>
      <c r="B248" s="6" t="s">
        <v>6</v>
      </c>
      <c r="C248" s="6" t="s">
        <v>16</v>
      </c>
      <c r="D248" s="6" t="s">
        <v>27</v>
      </c>
      <c r="E248" s="7" t="s">
        <v>51</v>
      </c>
      <c r="F248" s="6" t="s">
        <v>76</v>
      </c>
      <c r="G248" s="6" t="s">
        <v>836</v>
      </c>
      <c r="H248" s="6" t="s">
        <v>43</v>
      </c>
      <c r="I248" s="34">
        <v>41322</v>
      </c>
      <c r="J248" s="34">
        <v>41630</v>
      </c>
      <c r="K248" s="6">
        <v>26</v>
      </c>
      <c r="L248" s="6" t="s">
        <v>70</v>
      </c>
      <c r="M248" s="6" t="s">
        <v>85</v>
      </c>
      <c r="N248" s="6" t="s">
        <v>231</v>
      </c>
      <c r="O248" s="16">
        <v>43131</v>
      </c>
      <c r="P248" s="7" t="s">
        <v>3095</v>
      </c>
      <c r="Q248" s="7" t="s">
        <v>51</v>
      </c>
      <c r="R248" s="7" t="s">
        <v>51</v>
      </c>
      <c r="S248" s="25" t="s">
        <v>3094</v>
      </c>
      <c r="T248" s="26" t="s">
        <v>54</v>
      </c>
    </row>
    <row r="249" spans="1:22" x14ac:dyDescent="0.3">
      <c r="A249" s="19" t="s">
        <v>3096</v>
      </c>
      <c r="B249" s="6" t="s">
        <v>8</v>
      </c>
      <c r="C249" s="6" t="s">
        <v>843</v>
      </c>
      <c r="D249" s="6" t="s">
        <v>27</v>
      </c>
      <c r="E249" s="7" t="s">
        <v>51</v>
      </c>
      <c r="F249" s="6" t="s">
        <v>3862</v>
      </c>
      <c r="G249" s="6" t="s">
        <v>36</v>
      </c>
      <c r="H249" s="6" t="s">
        <v>44</v>
      </c>
      <c r="I249" s="34">
        <v>42775</v>
      </c>
      <c r="J249" s="34">
        <v>43013</v>
      </c>
      <c r="K249" s="6">
        <v>16</v>
      </c>
      <c r="L249" s="6" t="s">
        <v>70</v>
      </c>
      <c r="M249" s="6" t="s">
        <v>83</v>
      </c>
      <c r="N249" s="6" t="s">
        <v>229</v>
      </c>
      <c r="O249" s="16">
        <v>43131</v>
      </c>
      <c r="P249" s="25" t="s">
        <v>3098</v>
      </c>
      <c r="Q249" s="7" t="s">
        <v>51</v>
      </c>
      <c r="R249" s="7" t="s">
        <v>51</v>
      </c>
      <c r="S249" s="25" t="s">
        <v>3097</v>
      </c>
      <c r="T249" s="26" t="s">
        <v>54</v>
      </c>
    </row>
    <row r="250" spans="1:22" x14ac:dyDescent="0.3">
      <c r="A250" s="19" t="s">
        <v>3099</v>
      </c>
      <c r="B250" s="6" t="s">
        <v>6</v>
      </c>
      <c r="C250" s="6" t="s">
        <v>16</v>
      </c>
      <c r="D250" s="6" t="s">
        <v>27</v>
      </c>
      <c r="E250" s="7" t="s">
        <v>51</v>
      </c>
      <c r="F250" s="6" t="s">
        <v>76</v>
      </c>
      <c r="G250" s="6" t="s">
        <v>836</v>
      </c>
      <c r="H250" s="6" t="s">
        <v>44</v>
      </c>
      <c r="I250" s="34">
        <v>43025</v>
      </c>
      <c r="J250" s="34">
        <v>43128</v>
      </c>
      <c r="K250" s="6">
        <v>57</v>
      </c>
      <c r="L250" s="6" t="s">
        <v>93</v>
      </c>
      <c r="M250" s="6" t="s">
        <v>85</v>
      </c>
      <c r="N250" s="6" t="s">
        <v>230</v>
      </c>
      <c r="O250" s="16">
        <v>43131</v>
      </c>
      <c r="P250" s="7" t="s">
        <v>51</v>
      </c>
      <c r="Q250" s="7" t="s">
        <v>51</v>
      </c>
      <c r="R250" s="7" t="s">
        <v>51</v>
      </c>
      <c r="S250" s="25" t="s">
        <v>3100</v>
      </c>
      <c r="T250" s="26" t="s">
        <v>54</v>
      </c>
    </row>
    <row r="251" spans="1:22" x14ac:dyDescent="0.3">
      <c r="A251" s="19" t="s">
        <v>3101</v>
      </c>
      <c r="B251" s="6" t="s">
        <v>6</v>
      </c>
      <c r="C251" s="6" t="s">
        <v>16</v>
      </c>
      <c r="D251" s="6" t="s">
        <v>27</v>
      </c>
      <c r="E251" s="7" t="s">
        <v>51</v>
      </c>
      <c r="F251" s="6" t="s">
        <v>3862</v>
      </c>
      <c r="G251" s="6" t="s">
        <v>34</v>
      </c>
      <c r="H251" s="6" t="s">
        <v>43</v>
      </c>
      <c r="I251" s="34">
        <v>39000</v>
      </c>
      <c r="J251" s="34">
        <v>40351</v>
      </c>
      <c r="K251" s="6">
        <v>48</v>
      </c>
      <c r="L251" s="6" t="s">
        <v>70</v>
      </c>
      <c r="M251" s="6" t="s">
        <v>85</v>
      </c>
      <c r="N251" s="6" t="s">
        <v>231</v>
      </c>
      <c r="O251" s="16">
        <v>43131</v>
      </c>
      <c r="P251" s="7" t="s">
        <v>3103</v>
      </c>
      <c r="Q251" s="7" t="s">
        <v>51</v>
      </c>
      <c r="R251" s="7" t="s">
        <v>51</v>
      </c>
      <c r="S251" s="25" t="s">
        <v>3104</v>
      </c>
      <c r="T251" s="26" t="s">
        <v>54</v>
      </c>
      <c r="V251" s="9" t="s">
        <v>1428</v>
      </c>
    </row>
    <row r="252" spans="1:22" x14ac:dyDescent="0.3">
      <c r="A252" s="19" t="s">
        <v>3105</v>
      </c>
      <c r="B252" s="6" t="s">
        <v>467</v>
      </c>
      <c r="C252" s="6" t="s">
        <v>843</v>
      </c>
      <c r="D252" s="6" t="s">
        <v>2682</v>
      </c>
      <c r="E252" s="7" t="s">
        <v>3106</v>
      </c>
      <c r="F252" s="6" t="s">
        <v>3862</v>
      </c>
      <c r="G252" s="6" t="s">
        <v>37</v>
      </c>
      <c r="H252" s="6" t="s">
        <v>43</v>
      </c>
      <c r="I252" s="34">
        <v>40584</v>
      </c>
      <c r="J252" s="34">
        <v>41723</v>
      </c>
      <c r="K252" s="6">
        <v>56</v>
      </c>
      <c r="L252" s="6" t="s">
        <v>70</v>
      </c>
      <c r="M252" s="6" t="s">
        <v>85</v>
      </c>
      <c r="N252" s="6" t="s">
        <v>231</v>
      </c>
      <c r="O252" s="16">
        <v>43131</v>
      </c>
      <c r="P252" s="7" t="s">
        <v>3108</v>
      </c>
      <c r="Q252" s="7" t="s">
        <v>51</v>
      </c>
      <c r="R252" s="7" t="s">
        <v>51</v>
      </c>
      <c r="S252" s="25" t="s">
        <v>3107</v>
      </c>
      <c r="T252" s="26" t="s">
        <v>54</v>
      </c>
      <c r="V252" s="9" t="s">
        <v>1428</v>
      </c>
    </row>
    <row r="253" spans="1:22" x14ac:dyDescent="0.3">
      <c r="A253" s="19" t="s">
        <v>3105</v>
      </c>
      <c r="B253" s="6" t="s">
        <v>944</v>
      </c>
      <c r="C253" s="6" t="s">
        <v>843</v>
      </c>
      <c r="D253" s="6" t="s">
        <v>2682</v>
      </c>
      <c r="E253" s="7" t="s">
        <v>3106</v>
      </c>
      <c r="F253" s="6" t="s">
        <v>3862</v>
      </c>
      <c r="G253" s="6" t="s">
        <v>37</v>
      </c>
      <c r="H253" s="6" t="s">
        <v>44</v>
      </c>
      <c r="I253" s="34">
        <v>41315</v>
      </c>
      <c r="J253" s="34">
        <v>43130</v>
      </c>
      <c r="K253" s="6">
        <v>300</v>
      </c>
      <c r="L253" s="6" t="s">
        <v>70</v>
      </c>
      <c r="M253" s="6" t="s">
        <v>85</v>
      </c>
      <c r="N253" s="6" t="s">
        <v>230</v>
      </c>
      <c r="O253" s="16">
        <v>43131</v>
      </c>
      <c r="P253" s="7" t="s">
        <v>51</v>
      </c>
      <c r="Q253" s="7" t="s">
        <v>51</v>
      </c>
      <c r="R253" s="7" t="s">
        <v>51</v>
      </c>
      <c r="S253" s="25" t="s">
        <v>3109</v>
      </c>
      <c r="T253" s="26" t="s">
        <v>54</v>
      </c>
    </row>
    <row r="254" spans="1:22" x14ac:dyDescent="0.3">
      <c r="A254" s="44" t="s">
        <v>3110</v>
      </c>
      <c r="B254" s="6" t="s">
        <v>157</v>
      </c>
      <c r="C254" s="6" t="s">
        <v>16</v>
      </c>
      <c r="D254" s="6" t="s">
        <v>27</v>
      </c>
      <c r="E254" s="7" t="s">
        <v>51</v>
      </c>
      <c r="F254" s="6" t="s">
        <v>3862</v>
      </c>
      <c r="G254" s="6" t="s">
        <v>34</v>
      </c>
      <c r="H254" s="6" t="s">
        <v>43</v>
      </c>
      <c r="I254" s="34">
        <v>42733</v>
      </c>
      <c r="J254" s="34">
        <v>43015</v>
      </c>
      <c r="K254" s="6">
        <v>13</v>
      </c>
      <c r="L254" s="6" t="s">
        <v>70</v>
      </c>
      <c r="M254" s="6" t="s">
        <v>85</v>
      </c>
      <c r="N254" s="6" t="s">
        <v>229</v>
      </c>
      <c r="O254" s="16">
        <v>43131</v>
      </c>
      <c r="P254" s="7" t="s">
        <v>3112</v>
      </c>
      <c r="Q254" s="7" t="s">
        <v>51</v>
      </c>
      <c r="R254" s="7" t="s">
        <v>51</v>
      </c>
      <c r="S254" s="25" t="s">
        <v>3111</v>
      </c>
      <c r="T254" s="26" t="s">
        <v>54</v>
      </c>
    </row>
    <row r="255" spans="1:22" x14ac:dyDescent="0.3">
      <c r="A255" s="19" t="s">
        <v>3113</v>
      </c>
      <c r="B255" s="6" t="s">
        <v>6</v>
      </c>
      <c r="C255" s="6" t="s">
        <v>16</v>
      </c>
      <c r="D255" s="6" t="s">
        <v>22</v>
      </c>
      <c r="E255" s="7" t="s">
        <v>1281</v>
      </c>
      <c r="F255" s="6" t="s">
        <v>3862</v>
      </c>
      <c r="G255" s="6" t="s">
        <v>34</v>
      </c>
      <c r="H255" s="6" t="s">
        <v>43</v>
      </c>
      <c r="I255" s="34">
        <v>40136</v>
      </c>
      <c r="J255" s="34">
        <v>41089</v>
      </c>
      <c r="K255" s="6">
        <v>149</v>
      </c>
      <c r="L255" s="6" t="s">
        <v>70</v>
      </c>
      <c r="M255" s="6" t="s">
        <v>87</v>
      </c>
      <c r="N255" s="6" t="s">
        <v>231</v>
      </c>
      <c r="O255" s="16">
        <v>43131</v>
      </c>
      <c r="P255" s="7" t="s">
        <v>3114</v>
      </c>
      <c r="Q255" s="7" t="s">
        <v>1132</v>
      </c>
      <c r="R255" s="7" t="s">
        <v>51</v>
      </c>
      <c r="S255" s="25" t="s">
        <v>3115</v>
      </c>
      <c r="T255" s="26" t="s">
        <v>54</v>
      </c>
      <c r="U255" s="8" t="s">
        <v>3116</v>
      </c>
      <c r="V255" s="9" t="s">
        <v>1428</v>
      </c>
    </row>
    <row r="256" spans="1:22" x14ac:dyDescent="0.3">
      <c r="A256" s="19" t="s">
        <v>3117</v>
      </c>
      <c r="B256" s="6" t="s">
        <v>3856</v>
      </c>
      <c r="C256" s="6" t="s">
        <v>16</v>
      </c>
      <c r="D256" s="6" t="s">
        <v>27</v>
      </c>
      <c r="E256" s="7" t="s">
        <v>51</v>
      </c>
      <c r="F256" s="6" t="s">
        <v>3862</v>
      </c>
      <c r="G256" s="6" t="s">
        <v>36</v>
      </c>
      <c r="H256" s="6" t="s">
        <v>44</v>
      </c>
      <c r="I256" s="34">
        <v>42958</v>
      </c>
      <c r="J256" s="34">
        <v>43129</v>
      </c>
      <c r="K256" s="6">
        <v>25</v>
      </c>
      <c r="L256" s="6" t="s">
        <v>70</v>
      </c>
      <c r="M256" s="6" t="s">
        <v>85</v>
      </c>
      <c r="N256" s="6" t="s">
        <v>230</v>
      </c>
      <c r="O256" s="16">
        <v>43131</v>
      </c>
      <c r="P256" s="7" t="s">
        <v>3118</v>
      </c>
      <c r="Q256" s="7" t="s">
        <v>3119</v>
      </c>
      <c r="R256" s="7" t="s">
        <v>3120</v>
      </c>
      <c r="S256" s="25" t="s">
        <v>3121</v>
      </c>
      <c r="T256" s="26" t="s">
        <v>54</v>
      </c>
    </row>
    <row r="257" spans="1:22" x14ac:dyDescent="0.3">
      <c r="A257" s="19" t="s">
        <v>3122</v>
      </c>
      <c r="B257" s="6" t="s">
        <v>8</v>
      </c>
      <c r="C257" s="6" t="s">
        <v>16</v>
      </c>
      <c r="D257" s="6" t="s">
        <v>2682</v>
      </c>
      <c r="E257" s="7" t="s">
        <v>2041</v>
      </c>
      <c r="F257" s="6" t="s">
        <v>3862</v>
      </c>
      <c r="G257" s="6" t="s">
        <v>34</v>
      </c>
      <c r="H257" s="6" t="s">
        <v>43</v>
      </c>
      <c r="I257" s="34">
        <v>42934</v>
      </c>
      <c r="J257" s="34">
        <v>43110</v>
      </c>
      <c r="K257" s="6">
        <v>7</v>
      </c>
      <c r="L257" s="6" t="s">
        <v>67</v>
      </c>
      <c r="M257" s="6" t="s">
        <v>85</v>
      </c>
      <c r="N257" s="6" t="s">
        <v>230</v>
      </c>
      <c r="O257" s="16">
        <v>43131</v>
      </c>
      <c r="P257" s="7" t="s">
        <v>3123</v>
      </c>
      <c r="Q257" s="7" t="s">
        <v>51</v>
      </c>
      <c r="R257" s="7" t="s">
        <v>51</v>
      </c>
      <c r="S257" s="25" t="s">
        <v>3124</v>
      </c>
      <c r="T257" s="26" t="s">
        <v>54</v>
      </c>
    </row>
    <row r="258" spans="1:22" x14ac:dyDescent="0.3">
      <c r="A258" s="19" t="s">
        <v>3125</v>
      </c>
      <c r="B258" s="6" t="s">
        <v>376</v>
      </c>
      <c r="C258" s="6" t="s">
        <v>16</v>
      </c>
      <c r="D258" s="6" t="s">
        <v>27</v>
      </c>
      <c r="E258" s="7" t="s">
        <v>51</v>
      </c>
      <c r="F258" s="6" t="s">
        <v>3862</v>
      </c>
      <c r="G258" s="6" t="s">
        <v>37</v>
      </c>
      <c r="H258" s="6" t="s">
        <v>43</v>
      </c>
      <c r="I258" s="34">
        <v>41646</v>
      </c>
      <c r="J258" s="34">
        <v>41880</v>
      </c>
      <c r="K258" s="6">
        <v>9</v>
      </c>
      <c r="L258" s="6" t="s">
        <v>70</v>
      </c>
      <c r="M258" s="6" t="s">
        <v>84</v>
      </c>
      <c r="N258" s="6" t="s">
        <v>229</v>
      </c>
      <c r="O258" s="16">
        <v>43131</v>
      </c>
      <c r="P258" s="7" t="s">
        <v>3128</v>
      </c>
      <c r="Q258" s="7" t="s">
        <v>3129</v>
      </c>
      <c r="R258" s="7" t="s">
        <v>51</v>
      </c>
      <c r="S258" s="25" t="s">
        <v>3127</v>
      </c>
      <c r="T258" s="26" t="s">
        <v>54</v>
      </c>
      <c r="U258" s="8" t="s">
        <v>3126</v>
      </c>
    </row>
    <row r="259" spans="1:22" x14ac:dyDescent="0.3">
      <c r="A259" s="19" t="s">
        <v>2912</v>
      </c>
      <c r="B259" s="6" t="s">
        <v>157</v>
      </c>
      <c r="C259" s="6" t="s">
        <v>843</v>
      </c>
      <c r="D259" s="6" t="s">
        <v>25</v>
      </c>
      <c r="E259" s="7" t="s">
        <v>2913</v>
      </c>
      <c r="F259" s="6" t="s">
        <v>3862</v>
      </c>
      <c r="G259" s="6" t="s">
        <v>52</v>
      </c>
      <c r="H259" s="6" t="s">
        <v>43</v>
      </c>
      <c r="I259" s="34">
        <v>41596</v>
      </c>
      <c r="J259" s="34">
        <v>41893</v>
      </c>
      <c r="K259" s="6">
        <v>9</v>
      </c>
      <c r="L259" s="6" t="s">
        <v>70</v>
      </c>
      <c r="M259" s="6" t="s">
        <v>85</v>
      </c>
      <c r="N259" s="6" t="s">
        <v>231</v>
      </c>
      <c r="O259" s="16">
        <v>43131</v>
      </c>
      <c r="P259" s="7" t="s">
        <v>51</v>
      </c>
      <c r="Q259" s="7" t="s">
        <v>51</v>
      </c>
      <c r="R259" s="7" t="s">
        <v>51</v>
      </c>
      <c r="S259" s="25" t="s">
        <v>2914</v>
      </c>
      <c r="T259" s="26" t="s">
        <v>54</v>
      </c>
      <c r="V259" s="8" t="s">
        <v>1428</v>
      </c>
    </row>
    <row r="260" spans="1:22" x14ac:dyDescent="0.3">
      <c r="A260" s="19" t="s">
        <v>2916</v>
      </c>
      <c r="B260" s="3" t="s">
        <v>3853</v>
      </c>
      <c r="C260" s="6" t="s">
        <v>16</v>
      </c>
      <c r="D260" s="6" t="s">
        <v>24</v>
      </c>
      <c r="E260" s="7" t="s">
        <v>2356</v>
      </c>
      <c r="F260" s="40" t="s">
        <v>3861</v>
      </c>
      <c r="G260" s="6" t="s">
        <v>2486</v>
      </c>
      <c r="H260" s="6" t="s">
        <v>43</v>
      </c>
      <c r="I260" s="34">
        <v>41652</v>
      </c>
      <c r="J260" s="34">
        <v>42404</v>
      </c>
      <c r="K260" s="6">
        <v>22</v>
      </c>
      <c r="L260" s="6" t="s">
        <v>70</v>
      </c>
      <c r="M260" s="6" t="s">
        <v>85</v>
      </c>
      <c r="N260" s="6" t="s">
        <v>231</v>
      </c>
      <c r="O260" s="16">
        <v>43131</v>
      </c>
      <c r="P260" s="7" t="s">
        <v>51</v>
      </c>
      <c r="Q260" s="7" t="s">
        <v>51</v>
      </c>
      <c r="R260" s="7" t="s">
        <v>51</v>
      </c>
      <c r="S260" s="25" t="s">
        <v>2915</v>
      </c>
      <c r="T260" s="26" t="s">
        <v>54</v>
      </c>
      <c r="V260" s="8" t="s">
        <v>1428</v>
      </c>
    </row>
    <row r="261" spans="1:22" x14ac:dyDescent="0.3">
      <c r="A261" s="19" t="s">
        <v>2917</v>
      </c>
      <c r="B261" s="6" t="s">
        <v>157</v>
      </c>
      <c r="C261" s="6" t="s">
        <v>18</v>
      </c>
      <c r="D261" s="6" t="s">
        <v>2682</v>
      </c>
      <c r="E261" s="7" t="s">
        <v>2918</v>
      </c>
      <c r="F261" s="6" t="s">
        <v>3862</v>
      </c>
      <c r="G261" s="6" t="s">
        <v>34</v>
      </c>
      <c r="H261" s="6" t="s">
        <v>43</v>
      </c>
      <c r="I261" s="34">
        <v>39129</v>
      </c>
      <c r="J261" s="34">
        <v>42347</v>
      </c>
      <c r="K261" s="6">
        <v>30</v>
      </c>
      <c r="L261" s="6" t="s">
        <v>70</v>
      </c>
      <c r="M261" s="6" t="s">
        <v>85</v>
      </c>
      <c r="N261" s="6" t="s">
        <v>231</v>
      </c>
      <c r="O261" s="16">
        <v>43131</v>
      </c>
      <c r="P261" s="7" t="s">
        <v>2920</v>
      </c>
      <c r="Q261" s="7" t="s">
        <v>51</v>
      </c>
      <c r="R261" s="7" t="s">
        <v>51</v>
      </c>
      <c r="S261" s="25" t="s">
        <v>2919</v>
      </c>
      <c r="T261" s="26" t="s">
        <v>54</v>
      </c>
      <c r="V261" s="8"/>
    </row>
    <row r="262" spans="1:22" x14ac:dyDescent="0.3">
      <c r="A262" s="19" t="s">
        <v>2921</v>
      </c>
      <c r="B262" s="3" t="s">
        <v>3853</v>
      </c>
      <c r="C262" s="6" t="s">
        <v>16</v>
      </c>
      <c r="D262" s="6" t="s">
        <v>25</v>
      </c>
      <c r="E262" s="7" t="s">
        <v>2922</v>
      </c>
      <c r="F262" s="6" t="s">
        <v>76</v>
      </c>
      <c r="G262" s="6" t="s">
        <v>35</v>
      </c>
      <c r="H262" s="6" t="s">
        <v>44</v>
      </c>
      <c r="I262" s="34">
        <v>42972</v>
      </c>
      <c r="J262" s="34">
        <v>43129</v>
      </c>
      <c r="K262" s="6">
        <v>4</v>
      </c>
      <c r="L262" s="6" t="s">
        <v>70</v>
      </c>
      <c r="M262" s="6" t="s">
        <v>82</v>
      </c>
      <c r="N262" s="6" t="s">
        <v>230</v>
      </c>
      <c r="O262" s="16">
        <v>43131</v>
      </c>
      <c r="P262" s="7" t="s">
        <v>2923</v>
      </c>
      <c r="Q262" s="7" t="s">
        <v>51</v>
      </c>
      <c r="R262" s="7" t="s">
        <v>51</v>
      </c>
      <c r="S262" s="25" t="s">
        <v>2924</v>
      </c>
      <c r="T262" s="26" t="s">
        <v>54</v>
      </c>
      <c r="V262" s="8"/>
    </row>
    <row r="263" spans="1:22" x14ac:dyDescent="0.3">
      <c r="A263" s="19" t="s">
        <v>1415</v>
      </c>
      <c r="B263" s="6" t="s">
        <v>3855</v>
      </c>
      <c r="C263" s="6" t="s">
        <v>16</v>
      </c>
      <c r="D263" s="6" t="s">
        <v>2682</v>
      </c>
      <c r="E263" s="7" t="s">
        <v>909</v>
      </c>
      <c r="F263" s="6" t="s">
        <v>3862</v>
      </c>
      <c r="G263" s="6" t="s">
        <v>34</v>
      </c>
      <c r="H263" s="6" t="s">
        <v>44</v>
      </c>
      <c r="I263" s="34">
        <v>37901</v>
      </c>
      <c r="J263" s="34">
        <v>39139</v>
      </c>
      <c r="K263" s="6">
        <v>71</v>
      </c>
      <c r="L263" s="6" t="s">
        <v>70</v>
      </c>
      <c r="M263" s="6" t="s">
        <v>85</v>
      </c>
      <c r="N263" s="6" t="s">
        <v>231</v>
      </c>
      <c r="O263" s="16">
        <v>43115</v>
      </c>
      <c r="P263" s="25" t="s">
        <v>1414</v>
      </c>
      <c r="Q263" s="7" t="s">
        <v>51</v>
      </c>
      <c r="R263" s="7" t="s">
        <v>51</v>
      </c>
      <c r="S263" s="8" t="s">
        <v>51</v>
      </c>
      <c r="T263" s="26" t="s">
        <v>54</v>
      </c>
      <c r="V263" s="9" t="s">
        <v>1416</v>
      </c>
    </row>
    <row r="264" spans="1:22" x14ac:dyDescent="0.3">
      <c r="A264" s="19" t="s">
        <v>1399</v>
      </c>
      <c r="B264" s="6" t="s">
        <v>3855</v>
      </c>
      <c r="C264" s="6" t="s">
        <v>16</v>
      </c>
      <c r="D264" s="6" t="s">
        <v>2682</v>
      </c>
      <c r="E264" s="7" t="s">
        <v>909</v>
      </c>
      <c r="F264" s="6" t="s">
        <v>3862</v>
      </c>
      <c r="G264" s="6" t="s">
        <v>34</v>
      </c>
      <c r="H264" s="6" t="s">
        <v>44</v>
      </c>
      <c r="I264" s="34">
        <v>38546</v>
      </c>
      <c r="J264" s="34">
        <v>39048</v>
      </c>
      <c r="K264" s="6">
        <v>6</v>
      </c>
      <c r="L264" s="6" t="s">
        <v>70</v>
      </c>
      <c r="M264" s="6" t="s">
        <v>85</v>
      </c>
      <c r="N264" s="6" t="s">
        <v>231</v>
      </c>
      <c r="O264" s="16">
        <v>43115</v>
      </c>
      <c r="P264" s="25" t="s">
        <v>1400</v>
      </c>
      <c r="Q264" s="7" t="s">
        <v>51</v>
      </c>
      <c r="R264" s="7" t="s">
        <v>51</v>
      </c>
      <c r="S264" s="8" t="s">
        <v>51</v>
      </c>
      <c r="T264" s="26" t="s">
        <v>54</v>
      </c>
    </row>
    <row r="265" spans="1:22" x14ac:dyDescent="0.3">
      <c r="A265" s="19" t="s">
        <v>2925</v>
      </c>
      <c r="B265" s="6" t="s">
        <v>7</v>
      </c>
      <c r="C265" s="6" t="s">
        <v>16</v>
      </c>
      <c r="D265" s="6" t="s">
        <v>26</v>
      </c>
      <c r="E265" s="7" t="s">
        <v>2926</v>
      </c>
      <c r="F265" s="40" t="s">
        <v>3859</v>
      </c>
      <c r="G265" s="6" t="s">
        <v>35</v>
      </c>
      <c r="H265" s="6" t="s">
        <v>44</v>
      </c>
      <c r="I265" s="34">
        <v>39011</v>
      </c>
      <c r="J265" s="34">
        <v>39120</v>
      </c>
      <c r="K265" s="6">
        <v>5</v>
      </c>
      <c r="L265" s="6" t="s">
        <v>67</v>
      </c>
      <c r="M265" s="6" t="s">
        <v>85</v>
      </c>
      <c r="N265" s="6" t="s">
        <v>231</v>
      </c>
      <c r="O265" s="16">
        <v>43131</v>
      </c>
      <c r="P265" s="7" t="s">
        <v>2929</v>
      </c>
      <c r="Q265" s="7" t="s">
        <v>51</v>
      </c>
      <c r="R265" s="7" t="s">
        <v>51</v>
      </c>
      <c r="S265" s="25" t="s">
        <v>2928</v>
      </c>
      <c r="T265" s="26" t="s">
        <v>54</v>
      </c>
      <c r="V265" s="8"/>
    </row>
    <row r="266" spans="1:22" x14ac:dyDescent="0.3">
      <c r="A266" s="19" t="s">
        <v>2930</v>
      </c>
      <c r="B266" s="6" t="s">
        <v>7</v>
      </c>
      <c r="C266" s="6" t="s">
        <v>16</v>
      </c>
      <c r="D266" s="6" t="s">
        <v>27</v>
      </c>
      <c r="E266" s="7" t="s">
        <v>51</v>
      </c>
      <c r="F266" s="6" t="s">
        <v>76</v>
      </c>
      <c r="G266" s="6" t="s">
        <v>34</v>
      </c>
      <c r="H266" s="6" t="s">
        <v>44</v>
      </c>
      <c r="I266" s="34">
        <v>42981</v>
      </c>
      <c r="J266" s="34">
        <v>43108</v>
      </c>
      <c r="K266" s="6">
        <v>5</v>
      </c>
      <c r="L266" s="6" t="s">
        <v>67</v>
      </c>
      <c r="M266" s="6" t="s">
        <v>85</v>
      </c>
      <c r="N266" s="6" t="s">
        <v>230</v>
      </c>
      <c r="O266" s="16">
        <v>43131</v>
      </c>
      <c r="P266" s="7" t="s">
        <v>51</v>
      </c>
      <c r="Q266" s="7" t="s">
        <v>2932</v>
      </c>
      <c r="R266" s="7" t="s">
        <v>51</v>
      </c>
      <c r="S266" s="25" t="s">
        <v>2931</v>
      </c>
      <c r="T266" s="26" t="s">
        <v>54</v>
      </c>
      <c r="V266" s="8"/>
    </row>
    <row r="267" spans="1:22" x14ac:dyDescent="0.3">
      <c r="A267" s="19" t="s">
        <v>2933</v>
      </c>
      <c r="B267" s="3" t="s">
        <v>3853</v>
      </c>
      <c r="C267" s="6" t="s">
        <v>16</v>
      </c>
      <c r="D267" s="6" t="s">
        <v>27</v>
      </c>
      <c r="E267" s="7" t="s">
        <v>51</v>
      </c>
      <c r="F267" s="6" t="s">
        <v>3862</v>
      </c>
      <c r="G267" s="6" t="s">
        <v>34</v>
      </c>
      <c r="H267" s="6" t="s">
        <v>44</v>
      </c>
      <c r="I267" s="34">
        <v>41549</v>
      </c>
      <c r="J267" s="34">
        <v>41764</v>
      </c>
      <c r="K267" s="6">
        <v>5</v>
      </c>
      <c r="L267" s="6" t="s">
        <v>70</v>
      </c>
      <c r="M267" s="6" t="s">
        <v>85</v>
      </c>
      <c r="N267" s="6" t="s">
        <v>231</v>
      </c>
      <c r="O267" s="16">
        <v>43131</v>
      </c>
      <c r="P267" s="7" t="s">
        <v>2936</v>
      </c>
      <c r="Q267" s="7" t="s">
        <v>2935</v>
      </c>
      <c r="R267" s="7" t="s">
        <v>51</v>
      </c>
      <c r="S267" s="25" t="s">
        <v>2934</v>
      </c>
      <c r="T267" s="26" t="s">
        <v>54</v>
      </c>
      <c r="V267" s="8"/>
    </row>
    <row r="268" spans="1:22" x14ac:dyDescent="0.3">
      <c r="A268" s="19" t="s">
        <v>2937</v>
      </c>
      <c r="B268" s="6" t="s">
        <v>4</v>
      </c>
      <c r="C268" s="6" t="s">
        <v>18</v>
      </c>
      <c r="D268" s="6" t="s">
        <v>25</v>
      </c>
      <c r="E268" s="7" t="s">
        <v>2938</v>
      </c>
      <c r="F268" s="6" t="s">
        <v>3862</v>
      </c>
      <c r="G268" s="6" t="s">
        <v>34</v>
      </c>
      <c r="H268" s="6" t="s">
        <v>43</v>
      </c>
      <c r="I268" s="34">
        <v>42628</v>
      </c>
      <c r="J268" s="34">
        <v>43073</v>
      </c>
      <c r="K268" s="6">
        <v>20</v>
      </c>
      <c r="L268" s="6" t="s">
        <v>70</v>
      </c>
      <c r="M268" s="6" t="s">
        <v>85</v>
      </c>
      <c r="N268" s="6" t="s">
        <v>230</v>
      </c>
      <c r="O268" s="16">
        <v>43131</v>
      </c>
      <c r="P268" s="7" t="s">
        <v>2939</v>
      </c>
      <c r="Q268" s="7" t="s">
        <v>51</v>
      </c>
      <c r="R268" s="7" t="s">
        <v>51</v>
      </c>
      <c r="S268" s="25" t="s">
        <v>2940</v>
      </c>
      <c r="T268" s="26" t="s">
        <v>54</v>
      </c>
      <c r="V268" s="8"/>
    </row>
    <row r="269" spans="1:22" x14ac:dyDescent="0.3">
      <c r="A269" s="19" t="s">
        <v>2941</v>
      </c>
      <c r="B269" s="6" t="s">
        <v>3855</v>
      </c>
      <c r="C269" s="6" t="s">
        <v>16</v>
      </c>
      <c r="D269" s="6" t="s">
        <v>2835</v>
      </c>
      <c r="E269" s="7" t="s">
        <v>2286</v>
      </c>
      <c r="F269" s="6" t="s">
        <v>3860</v>
      </c>
      <c r="G269" s="6" t="s">
        <v>34</v>
      </c>
      <c r="H269" s="6" t="s">
        <v>44</v>
      </c>
      <c r="I269" s="34">
        <v>39388</v>
      </c>
      <c r="J269" s="34">
        <v>41423</v>
      </c>
      <c r="K269" s="6">
        <v>59</v>
      </c>
      <c r="L269" s="6" t="s">
        <v>70</v>
      </c>
      <c r="M269" s="6" t="s">
        <v>85</v>
      </c>
      <c r="N269" s="6" t="s">
        <v>231</v>
      </c>
      <c r="O269" s="16">
        <v>43131</v>
      </c>
      <c r="P269" s="7" t="s">
        <v>2942</v>
      </c>
      <c r="Q269" s="7" t="s">
        <v>51</v>
      </c>
      <c r="R269" s="7" t="s">
        <v>51</v>
      </c>
      <c r="S269" s="25" t="s">
        <v>2943</v>
      </c>
      <c r="T269" s="26" t="s">
        <v>54</v>
      </c>
      <c r="V269" s="8"/>
    </row>
    <row r="270" spans="1:22" x14ac:dyDescent="0.3">
      <c r="A270" s="19" t="s">
        <v>2946</v>
      </c>
      <c r="B270" s="6" t="s">
        <v>8</v>
      </c>
      <c r="C270" s="6" t="s">
        <v>16</v>
      </c>
      <c r="D270" s="6" t="s">
        <v>25</v>
      </c>
      <c r="E270" s="7" t="s">
        <v>2946</v>
      </c>
      <c r="F270" s="6" t="s">
        <v>3862</v>
      </c>
      <c r="G270" s="6" t="s">
        <v>34</v>
      </c>
      <c r="H270" s="6" t="s">
        <v>43</v>
      </c>
      <c r="I270" s="34">
        <v>40948</v>
      </c>
      <c r="J270" s="34">
        <v>40948</v>
      </c>
      <c r="K270" s="6">
        <v>1</v>
      </c>
      <c r="L270" s="6" t="s">
        <v>76</v>
      </c>
      <c r="M270" s="6" t="s">
        <v>85</v>
      </c>
      <c r="N270" s="6" t="s">
        <v>231</v>
      </c>
      <c r="O270" s="16">
        <v>43131</v>
      </c>
      <c r="P270" s="7" t="s">
        <v>51</v>
      </c>
      <c r="Q270" s="7" t="s">
        <v>51</v>
      </c>
      <c r="R270" s="7" t="s">
        <v>51</v>
      </c>
      <c r="S270" s="25" t="s">
        <v>2947</v>
      </c>
      <c r="T270" s="26" t="s">
        <v>54</v>
      </c>
      <c r="V270" s="8" t="s">
        <v>1428</v>
      </c>
    </row>
    <row r="271" spans="1:22" x14ac:dyDescent="0.3">
      <c r="A271" s="19" t="s">
        <v>2944</v>
      </c>
      <c r="B271" s="6" t="s">
        <v>6</v>
      </c>
      <c r="C271" s="6" t="s">
        <v>16</v>
      </c>
      <c r="D271" s="6" t="s">
        <v>27</v>
      </c>
      <c r="E271" s="7" t="s">
        <v>51</v>
      </c>
      <c r="F271" s="6" t="s">
        <v>76</v>
      </c>
      <c r="G271" s="6" t="s">
        <v>836</v>
      </c>
      <c r="H271" s="6" t="s">
        <v>44</v>
      </c>
      <c r="I271" s="34">
        <v>41067</v>
      </c>
      <c r="J271" s="34">
        <v>41067</v>
      </c>
      <c r="K271" s="6">
        <v>1</v>
      </c>
      <c r="L271" s="6" t="s">
        <v>76</v>
      </c>
      <c r="M271" s="6" t="s">
        <v>85</v>
      </c>
      <c r="N271" s="6" t="s">
        <v>231</v>
      </c>
      <c r="O271" s="16">
        <v>43131</v>
      </c>
      <c r="P271" s="7" t="s">
        <v>51</v>
      </c>
      <c r="Q271" s="7" t="s">
        <v>51</v>
      </c>
      <c r="R271" s="7" t="s">
        <v>51</v>
      </c>
      <c r="S271" s="25" t="s">
        <v>2945</v>
      </c>
      <c r="T271" s="26" t="s">
        <v>54</v>
      </c>
      <c r="V271" s="8"/>
    </row>
    <row r="272" spans="1:22" x14ac:dyDescent="0.3">
      <c r="A272" s="19" t="s">
        <v>2948</v>
      </c>
      <c r="B272" s="3" t="s">
        <v>3853</v>
      </c>
      <c r="C272" s="6" t="s">
        <v>16</v>
      </c>
      <c r="D272" s="6" t="s">
        <v>27</v>
      </c>
      <c r="E272" s="7" t="s">
        <v>51</v>
      </c>
      <c r="F272" s="6" t="s">
        <v>3862</v>
      </c>
      <c r="G272" s="6" t="s">
        <v>34</v>
      </c>
      <c r="H272" s="6" t="s">
        <v>44</v>
      </c>
      <c r="I272" s="34">
        <v>39778</v>
      </c>
      <c r="J272" s="34">
        <v>41693</v>
      </c>
      <c r="K272" s="6">
        <v>103</v>
      </c>
      <c r="L272" s="6" t="s">
        <v>70</v>
      </c>
      <c r="M272" s="6" t="s">
        <v>82</v>
      </c>
      <c r="N272" s="6" t="s">
        <v>231</v>
      </c>
      <c r="O272" s="16">
        <v>43131</v>
      </c>
      <c r="P272" s="7" t="s">
        <v>2949</v>
      </c>
      <c r="Q272" s="7" t="s">
        <v>51</v>
      </c>
      <c r="R272" s="7" t="s">
        <v>51</v>
      </c>
      <c r="S272" s="25" t="s">
        <v>2950</v>
      </c>
      <c r="T272" s="26" t="s">
        <v>54</v>
      </c>
      <c r="V272" s="8"/>
    </row>
    <row r="273" spans="1:22" x14ac:dyDescent="0.3">
      <c r="A273" s="19" t="s">
        <v>2951</v>
      </c>
      <c r="B273" s="6" t="s">
        <v>466</v>
      </c>
      <c r="C273" s="6" t="s">
        <v>18</v>
      </c>
      <c r="D273" s="6" t="s">
        <v>2682</v>
      </c>
      <c r="E273" s="7" t="s">
        <v>2918</v>
      </c>
      <c r="F273" s="6" t="s">
        <v>3862</v>
      </c>
      <c r="G273" s="6" t="s">
        <v>34</v>
      </c>
      <c r="H273" s="6" t="s">
        <v>43</v>
      </c>
      <c r="I273" s="34">
        <v>41670</v>
      </c>
      <c r="J273" s="34">
        <v>43126</v>
      </c>
      <c r="K273" s="6">
        <v>64</v>
      </c>
      <c r="L273" s="6" t="s">
        <v>70</v>
      </c>
      <c r="M273" s="6" t="s">
        <v>85</v>
      </c>
      <c r="N273" s="6" t="s">
        <v>230</v>
      </c>
      <c r="O273" s="16">
        <v>43131</v>
      </c>
      <c r="P273" s="7" t="s">
        <v>2953</v>
      </c>
      <c r="Q273" s="7" t="s">
        <v>51</v>
      </c>
      <c r="R273" s="7" t="s">
        <v>51</v>
      </c>
      <c r="S273" s="25" t="s">
        <v>2952</v>
      </c>
      <c r="T273" s="26" t="s">
        <v>54</v>
      </c>
      <c r="V273" s="8" t="s">
        <v>1428</v>
      </c>
    </row>
    <row r="274" spans="1:22" x14ac:dyDescent="0.3">
      <c r="A274" s="19" t="s">
        <v>2954</v>
      </c>
      <c r="B274" s="6" t="s">
        <v>466</v>
      </c>
      <c r="C274" s="6" t="s">
        <v>16</v>
      </c>
      <c r="D274" s="6" t="s">
        <v>25</v>
      </c>
      <c r="E274" s="7" t="s">
        <v>2968</v>
      </c>
      <c r="F274" s="6" t="s">
        <v>3862</v>
      </c>
      <c r="G274" s="6" t="s">
        <v>34</v>
      </c>
      <c r="H274" s="6" t="s">
        <v>44</v>
      </c>
      <c r="I274" s="34">
        <v>43045</v>
      </c>
      <c r="J274" s="34">
        <v>43128</v>
      </c>
      <c r="K274" s="6">
        <v>10</v>
      </c>
      <c r="L274" s="6" t="s">
        <v>66</v>
      </c>
      <c r="M274" s="6" t="s">
        <v>85</v>
      </c>
      <c r="N274" s="6" t="s">
        <v>230</v>
      </c>
      <c r="O274" s="16">
        <v>43131</v>
      </c>
      <c r="P274" s="7" t="s">
        <v>2958</v>
      </c>
      <c r="Q274" s="7" t="s">
        <v>2955</v>
      </c>
      <c r="R274" s="7" t="s">
        <v>2956</v>
      </c>
      <c r="S274" s="25" t="s">
        <v>2957</v>
      </c>
      <c r="T274" s="26" t="s">
        <v>54</v>
      </c>
    </row>
    <row r="275" spans="1:22" x14ac:dyDescent="0.3">
      <c r="A275" s="19" t="s">
        <v>2959</v>
      </c>
      <c r="B275" s="3" t="s">
        <v>3853</v>
      </c>
      <c r="C275" s="6" t="s">
        <v>16</v>
      </c>
      <c r="D275" s="6" t="s">
        <v>27</v>
      </c>
      <c r="E275" s="7" t="s">
        <v>51</v>
      </c>
      <c r="F275" s="6" t="s">
        <v>3862</v>
      </c>
      <c r="G275" s="6" t="s">
        <v>35</v>
      </c>
      <c r="H275" s="6" t="s">
        <v>43</v>
      </c>
      <c r="I275" s="34">
        <v>42865</v>
      </c>
      <c r="J275" s="34">
        <v>43129</v>
      </c>
      <c r="K275" s="6">
        <v>12</v>
      </c>
      <c r="L275" s="6" t="s">
        <v>70</v>
      </c>
      <c r="M275" s="6" t="s">
        <v>83</v>
      </c>
      <c r="N275" s="6" t="s">
        <v>230</v>
      </c>
      <c r="O275" s="16">
        <v>43131</v>
      </c>
      <c r="P275" s="7" t="s">
        <v>2960</v>
      </c>
      <c r="Q275" s="7" t="s">
        <v>2961</v>
      </c>
      <c r="R275" s="7" t="s">
        <v>2962</v>
      </c>
      <c r="S275" s="25" t="s">
        <v>2963</v>
      </c>
      <c r="T275" s="26" t="s">
        <v>54</v>
      </c>
    </row>
    <row r="276" spans="1:22" x14ac:dyDescent="0.3">
      <c r="A276" s="19" t="s">
        <v>2964</v>
      </c>
      <c r="B276" s="6" t="s">
        <v>944</v>
      </c>
      <c r="C276" s="6" t="s">
        <v>16</v>
      </c>
      <c r="D276" s="6" t="s">
        <v>27</v>
      </c>
      <c r="E276" s="7" t="s">
        <v>51</v>
      </c>
      <c r="F276" s="6" t="s">
        <v>3862</v>
      </c>
      <c r="G276" s="6" t="s">
        <v>836</v>
      </c>
      <c r="H276" s="6" t="s">
        <v>44</v>
      </c>
      <c r="I276" s="34">
        <v>43041</v>
      </c>
      <c r="J276" s="34">
        <v>43041</v>
      </c>
      <c r="K276" s="6">
        <v>1</v>
      </c>
      <c r="L276" s="6" t="s">
        <v>76</v>
      </c>
      <c r="M276" s="6" t="s">
        <v>85</v>
      </c>
      <c r="N276" s="6" t="s">
        <v>230</v>
      </c>
      <c r="O276" s="16">
        <v>43131</v>
      </c>
      <c r="P276" s="7" t="s">
        <v>51</v>
      </c>
      <c r="Q276" s="7" t="s">
        <v>2966</v>
      </c>
      <c r="R276" s="7" t="s">
        <v>51</v>
      </c>
      <c r="S276" s="25" t="s">
        <v>2965</v>
      </c>
      <c r="T276" s="26" t="s">
        <v>54</v>
      </c>
    </row>
    <row r="277" spans="1:22" s="63" customFormat="1" x14ac:dyDescent="0.3">
      <c r="A277" s="19" t="s">
        <v>2967</v>
      </c>
      <c r="B277" s="3" t="s">
        <v>3853</v>
      </c>
      <c r="C277" s="6" t="s">
        <v>16</v>
      </c>
      <c r="D277" s="6" t="s">
        <v>24</v>
      </c>
      <c r="E277" s="7" t="s">
        <v>2969</v>
      </c>
      <c r="F277" s="6" t="s">
        <v>3862</v>
      </c>
      <c r="G277" s="6" t="s">
        <v>34</v>
      </c>
      <c r="H277" s="6" t="s">
        <v>44</v>
      </c>
      <c r="I277" s="34">
        <v>42831</v>
      </c>
      <c r="J277" s="34">
        <v>43125</v>
      </c>
      <c r="K277" s="6">
        <v>20</v>
      </c>
      <c r="L277" s="6" t="s">
        <v>70</v>
      </c>
      <c r="M277" s="6" t="s">
        <v>117</v>
      </c>
      <c r="N277" s="6" t="s">
        <v>230</v>
      </c>
      <c r="O277" s="16">
        <v>43131</v>
      </c>
      <c r="P277" s="7" t="s">
        <v>2971</v>
      </c>
      <c r="Q277" s="7" t="s">
        <v>51</v>
      </c>
      <c r="R277" s="7" t="s">
        <v>51</v>
      </c>
      <c r="S277" s="25" t="s">
        <v>2970</v>
      </c>
      <c r="T277" s="26" t="s">
        <v>54</v>
      </c>
      <c r="U277" s="8"/>
      <c r="V277" s="9"/>
    </row>
    <row r="278" spans="1:22" s="63" customFormat="1" x14ac:dyDescent="0.3">
      <c r="A278" s="19" t="s">
        <v>2972</v>
      </c>
      <c r="B278" s="6" t="s">
        <v>8</v>
      </c>
      <c r="C278" s="6" t="s">
        <v>16</v>
      </c>
      <c r="D278" s="6" t="s">
        <v>2272</v>
      </c>
      <c r="E278" s="7" t="s">
        <v>2188</v>
      </c>
      <c r="F278" s="6" t="s">
        <v>3862</v>
      </c>
      <c r="G278" s="6" t="s">
        <v>34</v>
      </c>
      <c r="H278" s="6" t="s">
        <v>44</v>
      </c>
      <c r="I278" s="34">
        <v>39960</v>
      </c>
      <c r="J278" s="34">
        <v>42950</v>
      </c>
      <c r="K278" s="6">
        <v>9</v>
      </c>
      <c r="L278" s="6" t="s">
        <v>70</v>
      </c>
      <c r="M278" s="6" t="s">
        <v>85</v>
      </c>
      <c r="N278" s="6" t="s">
        <v>229</v>
      </c>
      <c r="O278" s="16">
        <v>43131</v>
      </c>
      <c r="P278" s="7" t="s">
        <v>2974</v>
      </c>
      <c r="Q278" s="7" t="s">
        <v>51</v>
      </c>
      <c r="R278" s="7" t="s">
        <v>51</v>
      </c>
      <c r="S278" s="25" t="s">
        <v>2973</v>
      </c>
      <c r="T278" s="26" t="s">
        <v>54</v>
      </c>
      <c r="U278" s="8"/>
      <c r="V278" s="9"/>
    </row>
    <row r="279" spans="1:22" s="63" customFormat="1" x14ac:dyDescent="0.3">
      <c r="A279" s="19" t="s">
        <v>2975</v>
      </c>
      <c r="B279" s="6" t="s">
        <v>6</v>
      </c>
      <c r="C279" s="6" t="s">
        <v>16</v>
      </c>
      <c r="D279" s="6" t="s">
        <v>27</v>
      </c>
      <c r="E279" s="7" t="s">
        <v>51</v>
      </c>
      <c r="F279" s="40" t="s">
        <v>3859</v>
      </c>
      <c r="G279" s="6" t="s">
        <v>34</v>
      </c>
      <c r="H279" s="6" t="s">
        <v>43</v>
      </c>
      <c r="I279" s="34">
        <v>43041</v>
      </c>
      <c r="J279" s="34">
        <v>43125</v>
      </c>
      <c r="K279" s="6">
        <v>5</v>
      </c>
      <c r="L279" s="6" t="s">
        <v>66</v>
      </c>
      <c r="M279" s="6" t="s">
        <v>87</v>
      </c>
      <c r="N279" s="6" t="s">
        <v>230</v>
      </c>
      <c r="O279" s="16">
        <v>43131</v>
      </c>
      <c r="P279" s="7" t="s">
        <v>2977</v>
      </c>
      <c r="Q279" s="7" t="s">
        <v>2978</v>
      </c>
      <c r="R279" s="7" t="s">
        <v>2979</v>
      </c>
      <c r="S279" s="25" t="s">
        <v>2976</v>
      </c>
      <c r="T279" s="26" t="s">
        <v>54</v>
      </c>
      <c r="U279" s="8"/>
      <c r="V279" s="9"/>
    </row>
    <row r="280" spans="1:22" s="63" customFormat="1" x14ac:dyDescent="0.3">
      <c r="A280" s="19" t="s">
        <v>2980</v>
      </c>
      <c r="B280" s="6" t="s">
        <v>7</v>
      </c>
      <c r="C280" s="6" t="s">
        <v>16</v>
      </c>
      <c r="D280" s="6" t="s">
        <v>2835</v>
      </c>
      <c r="E280" s="7" t="s">
        <v>2771</v>
      </c>
      <c r="F280" s="6" t="s">
        <v>3862</v>
      </c>
      <c r="G280" s="6" t="s">
        <v>167</v>
      </c>
      <c r="H280" s="6" t="s">
        <v>43</v>
      </c>
      <c r="I280" s="34">
        <v>38665</v>
      </c>
      <c r="J280" s="34">
        <v>39793</v>
      </c>
      <c r="K280" s="6">
        <v>158</v>
      </c>
      <c r="L280" s="6" t="s">
        <v>70</v>
      </c>
      <c r="M280" s="6" t="s">
        <v>85</v>
      </c>
      <c r="N280" s="6" t="s">
        <v>231</v>
      </c>
      <c r="O280" s="16">
        <v>43131</v>
      </c>
      <c r="P280" s="7" t="s">
        <v>51</v>
      </c>
      <c r="Q280" s="7" t="s">
        <v>51</v>
      </c>
      <c r="R280" s="7" t="s">
        <v>51</v>
      </c>
      <c r="S280" s="25" t="s">
        <v>2982</v>
      </c>
      <c r="T280" s="26" t="s">
        <v>54</v>
      </c>
      <c r="U280" s="8"/>
      <c r="V280" s="9" t="s">
        <v>2981</v>
      </c>
    </row>
    <row r="281" spans="1:22" s="63" customFormat="1" x14ac:dyDescent="0.3">
      <c r="A281" s="19" t="s">
        <v>2983</v>
      </c>
      <c r="B281" s="6" t="s">
        <v>7</v>
      </c>
      <c r="C281" s="6" t="s">
        <v>16</v>
      </c>
      <c r="D281" s="6" t="s">
        <v>2835</v>
      </c>
      <c r="E281" s="7" t="s">
        <v>2984</v>
      </c>
      <c r="F281" s="6" t="s">
        <v>3862</v>
      </c>
      <c r="G281" s="6" t="s">
        <v>898</v>
      </c>
      <c r="H281" s="6" t="s">
        <v>43</v>
      </c>
      <c r="I281" s="34">
        <v>39741</v>
      </c>
      <c r="J281" s="34">
        <v>43131</v>
      </c>
      <c r="K281" s="6">
        <v>148</v>
      </c>
      <c r="L281" s="6" t="s">
        <v>70</v>
      </c>
      <c r="M281" s="6" t="s">
        <v>85</v>
      </c>
      <c r="N281" s="6" t="s">
        <v>230</v>
      </c>
      <c r="O281" s="16">
        <v>43131</v>
      </c>
      <c r="P281" s="7" t="s">
        <v>2987</v>
      </c>
      <c r="Q281" s="7" t="s">
        <v>51</v>
      </c>
      <c r="R281" s="7" t="s">
        <v>51</v>
      </c>
      <c r="S281" s="25" t="s">
        <v>2986</v>
      </c>
      <c r="T281" s="26" t="s">
        <v>54</v>
      </c>
      <c r="U281" s="8" t="s">
        <v>2985</v>
      </c>
      <c r="V281" s="9" t="s">
        <v>2981</v>
      </c>
    </row>
    <row r="282" spans="1:22" x14ac:dyDescent="0.3">
      <c r="A282" s="19" t="s">
        <v>2988</v>
      </c>
      <c r="B282" s="3" t="s">
        <v>3853</v>
      </c>
      <c r="C282" s="6" t="s">
        <v>16</v>
      </c>
      <c r="D282" s="6" t="s">
        <v>25</v>
      </c>
      <c r="E282" s="7" t="s">
        <v>2989</v>
      </c>
      <c r="F282" s="6" t="s">
        <v>76</v>
      </c>
      <c r="G282" s="6" t="s">
        <v>34</v>
      </c>
      <c r="H282" s="6" t="s">
        <v>43</v>
      </c>
      <c r="I282" s="34">
        <v>39115</v>
      </c>
      <c r="J282" s="34">
        <v>42777</v>
      </c>
      <c r="K282" s="6">
        <v>3</v>
      </c>
      <c r="L282" s="6" t="s">
        <v>76</v>
      </c>
      <c r="M282" s="6" t="s">
        <v>85</v>
      </c>
      <c r="N282" s="6" t="s">
        <v>231</v>
      </c>
      <c r="O282" s="16">
        <v>43131</v>
      </c>
      <c r="P282" s="7" t="s">
        <v>51</v>
      </c>
      <c r="Q282" s="7" t="s">
        <v>51</v>
      </c>
      <c r="R282" s="7" t="s">
        <v>51</v>
      </c>
      <c r="S282" s="25" t="s">
        <v>2990</v>
      </c>
      <c r="T282" s="26" t="s">
        <v>54</v>
      </c>
      <c r="V282" s="9" t="s">
        <v>1428</v>
      </c>
    </row>
    <row r="283" spans="1:22" x14ac:dyDescent="0.3">
      <c r="A283" s="19" t="s">
        <v>2991</v>
      </c>
      <c r="B283" s="6" t="s">
        <v>6</v>
      </c>
      <c r="C283" s="6" t="s">
        <v>16</v>
      </c>
      <c r="D283" s="6" t="s">
        <v>24</v>
      </c>
      <c r="E283" s="7" t="s">
        <v>2992</v>
      </c>
      <c r="F283" s="6" t="s">
        <v>3860</v>
      </c>
      <c r="G283" s="6" t="s">
        <v>34</v>
      </c>
      <c r="H283" s="6" t="s">
        <v>43</v>
      </c>
      <c r="I283" s="34">
        <v>40093</v>
      </c>
      <c r="J283" s="34">
        <v>41495</v>
      </c>
      <c r="K283" s="6">
        <v>231</v>
      </c>
      <c r="L283" s="6" t="s">
        <v>66</v>
      </c>
      <c r="M283" s="6" t="s">
        <v>85</v>
      </c>
      <c r="N283" s="6" t="s">
        <v>231</v>
      </c>
      <c r="O283" s="16">
        <v>43131</v>
      </c>
      <c r="P283" s="7" t="s">
        <v>2994</v>
      </c>
      <c r="Q283" s="7" t="s">
        <v>51</v>
      </c>
      <c r="R283" s="7" t="s">
        <v>51</v>
      </c>
      <c r="S283" s="25" t="s">
        <v>2993</v>
      </c>
      <c r="T283" s="26" t="s">
        <v>54</v>
      </c>
      <c r="U283" s="8" t="s">
        <v>2995</v>
      </c>
      <c r="V283" s="9" t="s">
        <v>1428</v>
      </c>
    </row>
    <row r="284" spans="1:22" x14ac:dyDescent="0.3">
      <c r="A284" s="19" t="s">
        <v>171</v>
      </c>
      <c r="B284" s="6" t="s">
        <v>6</v>
      </c>
      <c r="C284" s="6" t="s">
        <v>18</v>
      </c>
      <c r="D284" s="6" t="s">
        <v>27</v>
      </c>
      <c r="E284" s="7" t="s">
        <v>51</v>
      </c>
      <c r="F284" s="6" t="s">
        <v>3862</v>
      </c>
      <c r="G284" s="6" t="s">
        <v>34</v>
      </c>
      <c r="H284" s="6" t="s">
        <v>44</v>
      </c>
      <c r="I284" s="34">
        <v>42796</v>
      </c>
      <c r="J284" s="34">
        <v>43083</v>
      </c>
      <c r="K284" s="6">
        <v>54</v>
      </c>
      <c r="L284" s="6" t="s">
        <v>70</v>
      </c>
      <c r="M284" s="6" t="s">
        <v>85</v>
      </c>
      <c r="N284" s="6" t="s">
        <v>230</v>
      </c>
      <c r="O284" s="16">
        <v>43107</v>
      </c>
      <c r="P284" s="7" t="s">
        <v>51</v>
      </c>
      <c r="Q284" s="7" t="s">
        <v>173</v>
      </c>
      <c r="R284" s="7" t="s">
        <v>174</v>
      </c>
      <c r="S284" s="25" t="s">
        <v>172</v>
      </c>
      <c r="T284" s="26" t="s">
        <v>54</v>
      </c>
      <c r="U284" s="8" t="s">
        <v>175</v>
      </c>
    </row>
    <row r="285" spans="1:22" x14ac:dyDescent="0.3">
      <c r="A285" s="19" t="s">
        <v>176</v>
      </c>
      <c r="B285" s="6" t="s">
        <v>6</v>
      </c>
      <c r="C285" s="6" t="s">
        <v>16</v>
      </c>
      <c r="D285" s="6" t="s">
        <v>27</v>
      </c>
      <c r="E285" s="7" t="s">
        <v>51</v>
      </c>
      <c r="F285" s="6" t="s">
        <v>3862</v>
      </c>
      <c r="G285" s="6" t="s">
        <v>34</v>
      </c>
      <c r="H285" s="6" t="s">
        <v>44</v>
      </c>
      <c r="I285" s="34">
        <v>42819</v>
      </c>
      <c r="J285" s="34">
        <v>43004</v>
      </c>
      <c r="K285" s="6">
        <v>19</v>
      </c>
      <c r="L285" s="6" t="s">
        <v>70</v>
      </c>
      <c r="M285" s="6" t="s">
        <v>85</v>
      </c>
      <c r="N285" s="6" t="s">
        <v>230</v>
      </c>
      <c r="O285" s="16">
        <v>43107</v>
      </c>
      <c r="P285" s="7" t="s">
        <v>178</v>
      </c>
      <c r="Q285" s="7" t="s">
        <v>179</v>
      </c>
      <c r="R285" s="23" t="s">
        <v>186</v>
      </c>
      <c r="S285" s="25" t="s">
        <v>177</v>
      </c>
      <c r="T285" s="26" t="s">
        <v>54</v>
      </c>
    </row>
    <row r="286" spans="1:22" x14ac:dyDescent="0.3">
      <c r="A286" s="19" t="s">
        <v>2996</v>
      </c>
      <c r="B286" s="6" t="s">
        <v>8</v>
      </c>
      <c r="C286" s="6" t="s">
        <v>18</v>
      </c>
      <c r="D286" s="6" t="s">
        <v>2682</v>
      </c>
      <c r="E286" s="7" t="s">
        <v>2918</v>
      </c>
      <c r="F286" s="6" t="s">
        <v>3862</v>
      </c>
      <c r="G286" s="6" t="s">
        <v>34</v>
      </c>
      <c r="H286" s="6" t="s">
        <v>43</v>
      </c>
      <c r="I286" s="34">
        <v>36899</v>
      </c>
      <c r="J286" s="34">
        <v>43068</v>
      </c>
      <c r="K286" s="6">
        <v>303</v>
      </c>
      <c r="L286" s="6" t="s">
        <v>70</v>
      </c>
      <c r="M286" s="6" t="s">
        <v>85</v>
      </c>
      <c r="N286" s="6" t="s">
        <v>230</v>
      </c>
      <c r="O286" s="16">
        <v>43131</v>
      </c>
      <c r="P286" s="7" t="s">
        <v>2998</v>
      </c>
      <c r="Q286" s="7" t="s">
        <v>51</v>
      </c>
      <c r="R286" s="7" t="s">
        <v>51</v>
      </c>
      <c r="S286" s="25" t="s">
        <v>2997</v>
      </c>
      <c r="T286" s="26" t="s">
        <v>54</v>
      </c>
      <c r="V286" s="2" t="s">
        <v>1428</v>
      </c>
    </row>
    <row r="287" spans="1:22" x14ac:dyDescent="0.3">
      <c r="A287" s="19" t="s">
        <v>2999</v>
      </c>
      <c r="B287" s="6" t="s">
        <v>8</v>
      </c>
      <c r="C287" s="6" t="s">
        <v>16</v>
      </c>
      <c r="D287" s="6" t="s">
        <v>27</v>
      </c>
      <c r="E287" s="7" t="s">
        <v>51</v>
      </c>
      <c r="F287" s="6" t="s">
        <v>76</v>
      </c>
      <c r="G287" s="6" t="s">
        <v>34</v>
      </c>
      <c r="H287" s="6" t="s">
        <v>43</v>
      </c>
      <c r="I287" s="34">
        <v>37411</v>
      </c>
      <c r="J287" s="34">
        <v>39106</v>
      </c>
      <c r="K287" s="6">
        <v>39</v>
      </c>
      <c r="L287" s="6" t="s">
        <v>70</v>
      </c>
      <c r="M287" s="6" t="s">
        <v>85</v>
      </c>
      <c r="N287" s="6" t="s">
        <v>231</v>
      </c>
      <c r="O287" s="16">
        <v>43131</v>
      </c>
      <c r="P287" s="7" t="s">
        <v>3000</v>
      </c>
      <c r="Q287" s="7" t="s">
        <v>51</v>
      </c>
      <c r="R287" s="7" t="s">
        <v>51</v>
      </c>
      <c r="S287" s="25" t="s">
        <v>3001</v>
      </c>
      <c r="T287" s="26" t="s">
        <v>54</v>
      </c>
    </row>
    <row r="288" spans="1:22" x14ac:dyDescent="0.3">
      <c r="A288" s="19" t="s">
        <v>3002</v>
      </c>
      <c r="B288" s="6" t="s">
        <v>8</v>
      </c>
      <c r="C288" s="6" t="s">
        <v>16</v>
      </c>
      <c r="D288" s="6" t="s">
        <v>27</v>
      </c>
      <c r="E288" s="7" t="s">
        <v>51</v>
      </c>
      <c r="F288" s="6" t="s">
        <v>76</v>
      </c>
      <c r="G288" s="6" t="s">
        <v>34</v>
      </c>
      <c r="H288" s="6" t="s">
        <v>44</v>
      </c>
      <c r="I288" s="34">
        <v>41882</v>
      </c>
      <c r="J288" s="34">
        <v>42426</v>
      </c>
      <c r="K288" s="6">
        <v>78</v>
      </c>
      <c r="L288" s="6" t="s">
        <v>66</v>
      </c>
      <c r="M288" s="6" t="s">
        <v>85</v>
      </c>
      <c r="N288" s="6" t="s">
        <v>231</v>
      </c>
      <c r="O288" s="16">
        <v>43131</v>
      </c>
      <c r="P288" s="7" t="s">
        <v>3003</v>
      </c>
      <c r="Q288" s="7" t="s">
        <v>51</v>
      </c>
      <c r="R288" s="7" t="s">
        <v>51</v>
      </c>
      <c r="S288" s="25" t="s">
        <v>3004</v>
      </c>
      <c r="T288" s="26" t="s">
        <v>54</v>
      </c>
    </row>
    <row r="289" spans="1:22" x14ac:dyDescent="0.3">
      <c r="A289" s="19" t="s">
        <v>166</v>
      </c>
      <c r="B289" s="6" t="s">
        <v>7</v>
      </c>
      <c r="C289" s="6" t="s">
        <v>18</v>
      </c>
      <c r="D289" s="6" t="s">
        <v>27</v>
      </c>
      <c r="E289" s="7" t="s">
        <v>51</v>
      </c>
      <c r="F289" s="6" t="s">
        <v>3862</v>
      </c>
      <c r="G289" s="6" t="s">
        <v>35</v>
      </c>
      <c r="H289" s="6" t="s">
        <v>44</v>
      </c>
      <c r="I289" s="34">
        <v>42478</v>
      </c>
      <c r="J289" s="34">
        <v>43078</v>
      </c>
      <c r="K289" s="6">
        <v>20</v>
      </c>
      <c r="L289" s="6" t="s">
        <v>67</v>
      </c>
      <c r="M289" s="6" t="s">
        <v>85</v>
      </c>
      <c r="N289" s="6" t="s">
        <v>230</v>
      </c>
      <c r="O289" s="16">
        <v>43107</v>
      </c>
      <c r="P289" s="7" t="s">
        <v>170</v>
      </c>
      <c r="Q289" s="7" t="s">
        <v>168</v>
      </c>
      <c r="R289" s="23" t="s">
        <v>51</v>
      </c>
      <c r="S289" s="25" t="s">
        <v>169</v>
      </c>
      <c r="T289" s="26" t="s">
        <v>54</v>
      </c>
    </row>
    <row r="290" spans="1:22" x14ac:dyDescent="0.3">
      <c r="A290" s="19" t="s">
        <v>3005</v>
      </c>
      <c r="B290" s="6" t="s">
        <v>6</v>
      </c>
      <c r="C290" s="6" t="s">
        <v>18</v>
      </c>
      <c r="D290" s="6" t="s">
        <v>27</v>
      </c>
      <c r="E290" s="7" t="s">
        <v>51</v>
      </c>
      <c r="F290" s="6" t="s">
        <v>3862</v>
      </c>
      <c r="G290" s="6" t="s">
        <v>836</v>
      </c>
      <c r="H290" s="6" t="s">
        <v>43</v>
      </c>
      <c r="I290" s="34">
        <v>42560</v>
      </c>
      <c r="J290" s="34">
        <v>42624</v>
      </c>
      <c r="K290" s="6">
        <v>8</v>
      </c>
      <c r="L290" s="6" t="s">
        <v>70</v>
      </c>
      <c r="M290" s="6" t="s">
        <v>85</v>
      </c>
      <c r="N290" s="6" t="s">
        <v>231</v>
      </c>
      <c r="O290" s="16">
        <v>43131</v>
      </c>
      <c r="P290" s="7" t="s">
        <v>3007</v>
      </c>
      <c r="Q290" s="7" t="s">
        <v>51</v>
      </c>
      <c r="R290" s="7" t="s">
        <v>51</v>
      </c>
      <c r="S290" s="25" t="s">
        <v>3006</v>
      </c>
      <c r="T290" s="26" t="s">
        <v>54</v>
      </c>
    </row>
    <row r="291" spans="1:22" x14ac:dyDescent="0.3">
      <c r="A291" s="19" t="s">
        <v>3011</v>
      </c>
      <c r="B291" s="6" t="s">
        <v>6</v>
      </c>
      <c r="C291" s="6" t="s">
        <v>16</v>
      </c>
      <c r="D291" s="6" t="s">
        <v>25</v>
      </c>
      <c r="E291" s="7" t="s">
        <v>3017</v>
      </c>
      <c r="F291" s="40" t="s">
        <v>3861</v>
      </c>
      <c r="G291" s="6" t="s">
        <v>34</v>
      </c>
      <c r="H291" s="6" t="s">
        <v>43</v>
      </c>
      <c r="I291" s="34">
        <v>43110</v>
      </c>
      <c r="J291" s="34">
        <v>43124</v>
      </c>
      <c r="K291" s="6">
        <v>3</v>
      </c>
      <c r="L291" s="6" t="s">
        <v>76</v>
      </c>
      <c r="M291" s="6" t="s">
        <v>85</v>
      </c>
      <c r="N291" s="6" t="s">
        <v>230</v>
      </c>
      <c r="O291" s="16">
        <v>43131</v>
      </c>
      <c r="P291" s="7" t="s">
        <v>3012</v>
      </c>
      <c r="Q291" s="7" t="s">
        <v>3013</v>
      </c>
      <c r="R291" s="7" t="s">
        <v>51</v>
      </c>
      <c r="S291" s="25" t="s">
        <v>3014</v>
      </c>
      <c r="T291" s="26" t="s">
        <v>54</v>
      </c>
    </row>
    <row r="292" spans="1:22" x14ac:dyDescent="0.3">
      <c r="A292" s="19" t="s">
        <v>3008</v>
      </c>
      <c r="B292" s="6" t="s">
        <v>7</v>
      </c>
      <c r="C292" s="6" t="s">
        <v>843</v>
      </c>
      <c r="D292" s="6" t="s">
        <v>2682</v>
      </c>
      <c r="E292" s="7" t="s">
        <v>3008</v>
      </c>
      <c r="F292" s="6" t="s">
        <v>3862</v>
      </c>
      <c r="G292" s="6" t="s">
        <v>34</v>
      </c>
      <c r="H292" s="6" t="s">
        <v>44</v>
      </c>
      <c r="I292" s="34">
        <v>41656</v>
      </c>
      <c r="J292" s="34">
        <v>41764</v>
      </c>
      <c r="K292" s="6">
        <v>24</v>
      </c>
      <c r="L292" s="6" t="s">
        <v>71</v>
      </c>
      <c r="M292" s="6" t="s">
        <v>85</v>
      </c>
      <c r="N292" s="6" t="s">
        <v>231</v>
      </c>
      <c r="O292" s="16">
        <v>43131</v>
      </c>
      <c r="P292" s="7" t="s">
        <v>51</v>
      </c>
      <c r="Q292" s="7" t="s">
        <v>51</v>
      </c>
      <c r="R292" s="7" t="s">
        <v>51</v>
      </c>
      <c r="S292" s="25" t="s">
        <v>3009</v>
      </c>
      <c r="T292" s="26" t="s">
        <v>54</v>
      </c>
      <c r="U292" s="8" t="s">
        <v>3010</v>
      </c>
    </row>
    <row r="293" spans="1:22" x14ac:dyDescent="0.3">
      <c r="A293" s="19" t="s">
        <v>3015</v>
      </c>
      <c r="B293" s="3" t="s">
        <v>3853</v>
      </c>
      <c r="C293" s="6" t="s">
        <v>16</v>
      </c>
      <c r="D293" s="6" t="s">
        <v>25</v>
      </c>
      <c r="E293" s="7" t="s">
        <v>3016</v>
      </c>
      <c r="F293" s="6" t="s">
        <v>76</v>
      </c>
      <c r="G293" s="6" t="s">
        <v>836</v>
      </c>
      <c r="H293" s="6" t="s">
        <v>43</v>
      </c>
      <c r="I293" s="34">
        <v>39042</v>
      </c>
      <c r="J293" s="34">
        <v>39938</v>
      </c>
      <c r="K293" s="6">
        <v>19</v>
      </c>
      <c r="L293" s="6" t="s">
        <v>70</v>
      </c>
      <c r="M293" s="6" t="s">
        <v>85</v>
      </c>
      <c r="N293" s="6" t="s">
        <v>231</v>
      </c>
      <c r="O293" s="16">
        <v>43131</v>
      </c>
      <c r="P293" s="7" t="s">
        <v>3019</v>
      </c>
      <c r="Q293" s="7" t="s">
        <v>51</v>
      </c>
      <c r="R293" s="7" t="s">
        <v>51</v>
      </c>
      <c r="S293" s="25" t="s">
        <v>3018</v>
      </c>
      <c r="T293" s="26" t="s">
        <v>54</v>
      </c>
      <c r="V293" s="9" t="s">
        <v>1428</v>
      </c>
    </row>
    <row r="294" spans="1:22" x14ac:dyDescent="0.3">
      <c r="A294" s="19" t="s">
        <v>3020</v>
      </c>
      <c r="B294" s="6" t="s">
        <v>8</v>
      </c>
      <c r="C294" s="6" t="s">
        <v>16</v>
      </c>
      <c r="D294" s="6" t="s">
        <v>27</v>
      </c>
      <c r="E294" s="7" t="s">
        <v>51</v>
      </c>
      <c r="F294" s="6" t="s">
        <v>3862</v>
      </c>
      <c r="G294" s="6" t="s">
        <v>34</v>
      </c>
      <c r="H294" s="6" t="s">
        <v>44</v>
      </c>
      <c r="I294" s="34">
        <v>41102</v>
      </c>
      <c r="J294" s="34">
        <v>41954</v>
      </c>
      <c r="K294" s="6">
        <v>8</v>
      </c>
      <c r="L294" s="6" t="s">
        <v>70</v>
      </c>
      <c r="M294" s="6" t="s">
        <v>85</v>
      </c>
      <c r="N294" s="6" t="s">
        <v>231</v>
      </c>
      <c r="O294" s="16">
        <v>43131</v>
      </c>
      <c r="P294" s="7" t="s">
        <v>51</v>
      </c>
      <c r="Q294" s="7" t="s">
        <v>51</v>
      </c>
      <c r="R294" s="7" t="s">
        <v>51</v>
      </c>
      <c r="S294" s="25" t="s">
        <v>3021</v>
      </c>
      <c r="T294" s="26" t="s">
        <v>54</v>
      </c>
      <c r="U294" s="8" t="s">
        <v>3022</v>
      </c>
    </row>
    <row r="295" spans="1:22" x14ac:dyDescent="0.3">
      <c r="A295" s="19" t="s">
        <v>162</v>
      </c>
      <c r="B295" s="6" t="s">
        <v>7</v>
      </c>
      <c r="C295" s="6" t="s">
        <v>16</v>
      </c>
      <c r="D295" s="6" t="s">
        <v>27</v>
      </c>
      <c r="E295" s="7" t="s">
        <v>51</v>
      </c>
      <c r="F295" s="6" t="s">
        <v>3862</v>
      </c>
      <c r="G295" s="6" t="s">
        <v>34</v>
      </c>
      <c r="H295" s="6" t="s">
        <v>43</v>
      </c>
      <c r="I295" s="34">
        <v>40756</v>
      </c>
      <c r="J295" s="34">
        <v>43091</v>
      </c>
      <c r="K295" s="6">
        <v>169</v>
      </c>
      <c r="L295" s="6" t="s">
        <v>70</v>
      </c>
      <c r="M295" s="6" t="s">
        <v>85</v>
      </c>
      <c r="N295" s="6" t="s">
        <v>230</v>
      </c>
      <c r="O295" s="16">
        <v>43107</v>
      </c>
      <c r="P295" s="7" t="s">
        <v>163</v>
      </c>
      <c r="Q295" s="23" t="s">
        <v>165</v>
      </c>
      <c r="R295" s="23" t="s">
        <v>51</v>
      </c>
      <c r="S295" s="25" t="s">
        <v>164</v>
      </c>
      <c r="T295" s="26" t="s">
        <v>54</v>
      </c>
    </row>
    <row r="296" spans="1:22" x14ac:dyDescent="0.3">
      <c r="A296" s="19" t="s">
        <v>3023</v>
      </c>
      <c r="B296" s="3" t="s">
        <v>3853</v>
      </c>
      <c r="C296" s="6" t="s">
        <v>16</v>
      </c>
      <c r="D296" s="6" t="s">
        <v>27</v>
      </c>
      <c r="E296" s="7" t="s">
        <v>51</v>
      </c>
      <c r="F296" s="6" t="s">
        <v>3862</v>
      </c>
      <c r="G296" s="6" t="s">
        <v>34</v>
      </c>
      <c r="H296" s="6" t="s">
        <v>44</v>
      </c>
      <c r="I296" s="34">
        <v>40891</v>
      </c>
      <c r="J296" s="34">
        <v>40892</v>
      </c>
      <c r="K296" s="6">
        <v>12</v>
      </c>
      <c r="L296" s="6" t="s">
        <v>70</v>
      </c>
      <c r="M296" s="6" t="s">
        <v>85</v>
      </c>
      <c r="N296" s="6" t="s">
        <v>231</v>
      </c>
      <c r="O296" s="16">
        <v>43131</v>
      </c>
      <c r="P296" s="7" t="s">
        <v>3024</v>
      </c>
      <c r="Q296" s="7" t="s">
        <v>51</v>
      </c>
      <c r="R296" s="7" t="s">
        <v>51</v>
      </c>
      <c r="S296" s="25" t="s">
        <v>3025</v>
      </c>
      <c r="T296" s="26" t="s">
        <v>54</v>
      </c>
      <c r="U296" s="25" t="s">
        <v>3026</v>
      </c>
    </row>
    <row r="297" spans="1:22" x14ac:dyDescent="0.3">
      <c r="A297" s="19" t="s">
        <v>3027</v>
      </c>
      <c r="B297" s="6" t="s">
        <v>7</v>
      </c>
      <c r="C297" s="6" t="s">
        <v>16</v>
      </c>
      <c r="D297" s="6" t="s">
        <v>24</v>
      </c>
      <c r="E297" s="7" t="s">
        <v>135</v>
      </c>
      <c r="F297" s="6" t="s">
        <v>3862</v>
      </c>
      <c r="G297" s="6" t="s">
        <v>34</v>
      </c>
      <c r="H297" s="6" t="s">
        <v>44</v>
      </c>
      <c r="I297" s="34">
        <v>43122</v>
      </c>
      <c r="J297" s="34">
        <v>43129</v>
      </c>
      <c r="K297" s="6">
        <v>10</v>
      </c>
      <c r="L297" s="6" t="s">
        <v>93</v>
      </c>
      <c r="M297" s="6" t="s">
        <v>117</v>
      </c>
      <c r="N297" s="6" t="s">
        <v>230</v>
      </c>
      <c r="O297" s="16">
        <v>43131</v>
      </c>
      <c r="P297" s="7" t="s">
        <v>3030</v>
      </c>
      <c r="Q297" s="7" t="s">
        <v>51</v>
      </c>
      <c r="R297" s="7" t="s">
        <v>51</v>
      </c>
      <c r="S297" s="25" t="s">
        <v>3029</v>
      </c>
      <c r="T297" s="26" t="s">
        <v>54</v>
      </c>
      <c r="U297" s="25" t="s">
        <v>3028</v>
      </c>
    </row>
    <row r="298" spans="1:22" x14ac:dyDescent="0.3">
      <c r="A298" s="19" t="s">
        <v>2830</v>
      </c>
      <c r="B298" s="6" t="s">
        <v>7</v>
      </c>
      <c r="C298" s="6" t="s">
        <v>16</v>
      </c>
      <c r="D298" s="6" t="s">
        <v>27</v>
      </c>
      <c r="E298" s="7" t="s">
        <v>51</v>
      </c>
      <c r="F298" s="40" t="s">
        <v>3859</v>
      </c>
      <c r="G298" s="6" t="s">
        <v>836</v>
      </c>
      <c r="H298" s="6" t="s">
        <v>43</v>
      </c>
      <c r="I298" s="34">
        <v>42695</v>
      </c>
      <c r="J298" s="34">
        <v>42858</v>
      </c>
      <c r="K298" s="6">
        <v>12</v>
      </c>
      <c r="L298" s="6" t="s">
        <v>71</v>
      </c>
      <c r="M298" s="6" t="s">
        <v>85</v>
      </c>
      <c r="N298" s="6" t="s">
        <v>229</v>
      </c>
      <c r="O298" s="16">
        <v>43131</v>
      </c>
      <c r="P298" s="7" t="s">
        <v>2831</v>
      </c>
      <c r="Q298" s="7" t="s">
        <v>51</v>
      </c>
      <c r="R298" s="7" t="s">
        <v>51</v>
      </c>
      <c r="S298" s="25" t="s">
        <v>2832</v>
      </c>
      <c r="T298" s="26" t="s">
        <v>54</v>
      </c>
    </row>
    <row r="299" spans="1:22" x14ac:dyDescent="0.3">
      <c r="A299" s="19" t="s">
        <v>2833</v>
      </c>
      <c r="B299" s="6" t="s">
        <v>7</v>
      </c>
      <c r="C299" s="6" t="s">
        <v>16</v>
      </c>
      <c r="D299" s="6" t="s">
        <v>2835</v>
      </c>
      <c r="E299" s="7" t="s">
        <v>2834</v>
      </c>
      <c r="F299" s="6" t="s">
        <v>3862</v>
      </c>
      <c r="G299" s="6" t="s">
        <v>34</v>
      </c>
      <c r="H299" s="6" t="s">
        <v>43</v>
      </c>
      <c r="I299" s="34">
        <v>42841</v>
      </c>
      <c r="J299" s="34">
        <v>42946</v>
      </c>
      <c r="K299" s="6">
        <v>10</v>
      </c>
      <c r="L299" s="6" t="s">
        <v>71</v>
      </c>
      <c r="M299" s="6" t="s">
        <v>85</v>
      </c>
      <c r="N299" s="6" t="s">
        <v>229</v>
      </c>
      <c r="O299" s="16">
        <v>43131</v>
      </c>
      <c r="P299" s="7" t="s">
        <v>2838</v>
      </c>
      <c r="Q299" s="7" t="s">
        <v>51</v>
      </c>
      <c r="R299" s="7" t="s">
        <v>51</v>
      </c>
      <c r="S299" s="25" t="s">
        <v>2837</v>
      </c>
      <c r="T299" s="26" t="s">
        <v>54</v>
      </c>
    </row>
    <row r="300" spans="1:22" x14ac:dyDescent="0.3">
      <c r="A300" s="19" t="s">
        <v>2842</v>
      </c>
      <c r="B300" s="6" t="s">
        <v>6</v>
      </c>
      <c r="C300" s="6" t="s">
        <v>16</v>
      </c>
      <c r="D300" s="6" t="s">
        <v>27</v>
      </c>
      <c r="E300" s="7" t="s">
        <v>51</v>
      </c>
      <c r="F300" s="6" t="s">
        <v>3862</v>
      </c>
      <c r="G300" s="6" t="s">
        <v>35</v>
      </c>
      <c r="H300" s="6" t="s">
        <v>43</v>
      </c>
      <c r="I300" s="34">
        <v>40803</v>
      </c>
      <c r="J300" s="34">
        <v>41280</v>
      </c>
      <c r="K300" s="6">
        <v>12</v>
      </c>
      <c r="L300" s="6" t="s">
        <v>70</v>
      </c>
      <c r="M300" s="6" t="s">
        <v>83</v>
      </c>
      <c r="N300" s="6" t="s">
        <v>231</v>
      </c>
      <c r="O300" s="16">
        <v>43131</v>
      </c>
      <c r="P300" s="7" t="s">
        <v>2843</v>
      </c>
      <c r="Q300" s="7" t="s">
        <v>51</v>
      </c>
      <c r="R300" s="7" t="s">
        <v>51</v>
      </c>
      <c r="S300" s="25" t="s">
        <v>2844</v>
      </c>
      <c r="T300" s="26" t="s">
        <v>54</v>
      </c>
    </row>
    <row r="301" spans="1:22" x14ac:dyDescent="0.3">
      <c r="A301" s="19" t="s">
        <v>2845</v>
      </c>
      <c r="B301" s="3" t="s">
        <v>3853</v>
      </c>
      <c r="C301" s="6" t="s">
        <v>16</v>
      </c>
      <c r="D301" s="6" t="s">
        <v>24</v>
      </c>
      <c r="E301" s="7" t="s">
        <v>2846</v>
      </c>
      <c r="F301" s="6" t="s">
        <v>3862</v>
      </c>
      <c r="G301" s="6" t="s">
        <v>34</v>
      </c>
      <c r="H301" s="6" t="s">
        <v>44</v>
      </c>
      <c r="I301" s="34">
        <v>41473</v>
      </c>
      <c r="J301" s="34">
        <v>43129</v>
      </c>
      <c r="K301" s="6">
        <v>195</v>
      </c>
      <c r="L301" s="6" t="s">
        <v>66</v>
      </c>
      <c r="M301" s="6" t="s">
        <v>117</v>
      </c>
      <c r="N301" s="6" t="s">
        <v>230</v>
      </c>
      <c r="O301" s="16">
        <v>43131</v>
      </c>
      <c r="P301" s="7" t="s">
        <v>2848</v>
      </c>
      <c r="Q301" s="7" t="s">
        <v>51</v>
      </c>
      <c r="R301" s="7" t="s">
        <v>51</v>
      </c>
      <c r="S301" s="25" t="s">
        <v>2847</v>
      </c>
      <c r="T301" s="26" t="s">
        <v>54</v>
      </c>
      <c r="U301" s="8" t="s">
        <v>2849</v>
      </c>
    </row>
    <row r="302" spans="1:22" x14ac:dyDescent="0.3">
      <c r="A302" s="19" t="s">
        <v>2850</v>
      </c>
      <c r="B302" s="6" t="s">
        <v>6</v>
      </c>
      <c r="C302" s="6" t="s">
        <v>16</v>
      </c>
      <c r="D302" s="6" t="s">
        <v>27</v>
      </c>
      <c r="E302" s="7" t="s">
        <v>51</v>
      </c>
      <c r="F302" s="6" t="s">
        <v>3862</v>
      </c>
      <c r="G302" s="6" t="s">
        <v>35</v>
      </c>
      <c r="H302" s="6" t="s">
        <v>43</v>
      </c>
      <c r="I302" s="34">
        <v>42972</v>
      </c>
      <c r="J302" s="34">
        <v>43066</v>
      </c>
      <c r="K302" s="6">
        <v>9</v>
      </c>
      <c r="L302" s="6" t="s">
        <v>71</v>
      </c>
      <c r="M302" s="6" t="s">
        <v>85</v>
      </c>
      <c r="N302" s="6" t="s">
        <v>230</v>
      </c>
      <c r="O302" s="16">
        <v>43131</v>
      </c>
      <c r="P302" s="25" t="s">
        <v>2853</v>
      </c>
      <c r="Q302" s="7" t="s">
        <v>2852</v>
      </c>
      <c r="R302" s="7" t="s">
        <v>51</v>
      </c>
      <c r="S302" s="25" t="s">
        <v>2851</v>
      </c>
      <c r="T302" s="26" t="s">
        <v>54</v>
      </c>
    </row>
    <row r="303" spans="1:22" x14ac:dyDescent="0.3">
      <c r="A303" s="19" t="s">
        <v>2854</v>
      </c>
      <c r="B303" s="6" t="s">
        <v>3855</v>
      </c>
      <c r="C303" s="6" t="s">
        <v>16</v>
      </c>
      <c r="D303" s="6" t="s">
        <v>25</v>
      </c>
      <c r="E303" s="7" t="s">
        <v>2855</v>
      </c>
      <c r="F303" s="6" t="s">
        <v>3862</v>
      </c>
      <c r="G303" s="6" t="s">
        <v>34</v>
      </c>
      <c r="H303" s="6" t="s">
        <v>44</v>
      </c>
      <c r="I303" s="34">
        <v>41048</v>
      </c>
      <c r="J303" s="34">
        <v>42143</v>
      </c>
      <c r="K303" s="6">
        <v>1</v>
      </c>
      <c r="L303" s="6" t="s">
        <v>76</v>
      </c>
      <c r="M303" s="6" t="s">
        <v>85</v>
      </c>
      <c r="N303" s="6" t="s">
        <v>231</v>
      </c>
      <c r="O303" s="16">
        <v>43131</v>
      </c>
      <c r="P303" s="7" t="s">
        <v>51</v>
      </c>
      <c r="Q303" s="7" t="s">
        <v>51</v>
      </c>
      <c r="R303" s="7" t="s">
        <v>51</v>
      </c>
      <c r="S303" s="25" t="s">
        <v>2856</v>
      </c>
      <c r="T303" s="26" t="s">
        <v>54</v>
      </c>
      <c r="U303" s="8" t="s">
        <v>2857</v>
      </c>
    </row>
    <row r="304" spans="1:22" x14ac:dyDescent="0.3">
      <c r="A304" s="19" t="s">
        <v>2858</v>
      </c>
      <c r="B304" s="6" t="s">
        <v>8</v>
      </c>
      <c r="C304" s="6" t="s">
        <v>843</v>
      </c>
      <c r="D304" s="6" t="s">
        <v>25</v>
      </c>
      <c r="E304" s="7" t="s">
        <v>2363</v>
      </c>
      <c r="F304" s="6" t="s">
        <v>3862</v>
      </c>
      <c r="G304" s="6" t="s">
        <v>1043</v>
      </c>
      <c r="H304" s="6" t="s">
        <v>43</v>
      </c>
      <c r="I304" s="34">
        <v>43111</v>
      </c>
      <c r="J304" s="34">
        <v>43112</v>
      </c>
      <c r="K304" s="6">
        <v>11</v>
      </c>
      <c r="L304" s="6" t="s">
        <v>76</v>
      </c>
      <c r="M304" s="6" t="s">
        <v>85</v>
      </c>
      <c r="N304" s="6" t="s">
        <v>230</v>
      </c>
      <c r="O304" s="16">
        <v>43131</v>
      </c>
      <c r="P304" s="7" t="s">
        <v>2860</v>
      </c>
      <c r="Q304" s="7" t="s">
        <v>51</v>
      </c>
      <c r="R304" s="7" t="s">
        <v>51</v>
      </c>
      <c r="S304" s="25" t="s">
        <v>2859</v>
      </c>
      <c r="T304" s="26" t="s">
        <v>54</v>
      </c>
      <c r="V304" s="9" t="s">
        <v>1428</v>
      </c>
    </row>
    <row r="305" spans="1:22" x14ac:dyDescent="0.3">
      <c r="A305" s="19" t="s">
        <v>2863</v>
      </c>
      <c r="B305" s="6" t="s">
        <v>8</v>
      </c>
      <c r="C305" s="6" t="s">
        <v>843</v>
      </c>
      <c r="D305" s="6" t="s">
        <v>25</v>
      </c>
      <c r="E305" s="7" t="s">
        <v>2363</v>
      </c>
      <c r="F305" s="6" t="s">
        <v>3862</v>
      </c>
      <c r="G305" s="6" t="s">
        <v>1043</v>
      </c>
      <c r="H305" s="6" t="s">
        <v>43</v>
      </c>
      <c r="I305" s="34">
        <v>42492</v>
      </c>
      <c r="J305" s="34">
        <v>42494</v>
      </c>
      <c r="K305" s="6">
        <v>10</v>
      </c>
      <c r="L305" s="6" t="s">
        <v>76</v>
      </c>
      <c r="M305" s="6" t="s">
        <v>85</v>
      </c>
      <c r="N305" s="6" t="s">
        <v>231</v>
      </c>
      <c r="O305" s="16">
        <v>43131</v>
      </c>
      <c r="P305" s="7" t="s">
        <v>2862</v>
      </c>
      <c r="Q305" s="7" t="s">
        <v>51</v>
      </c>
      <c r="R305" s="7" t="s">
        <v>51</v>
      </c>
      <c r="S305" s="25" t="s">
        <v>2861</v>
      </c>
      <c r="T305" s="26" t="s">
        <v>54</v>
      </c>
      <c r="V305" s="9" t="s">
        <v>1428</v>
      </c>
    </row>
    <row r="306" spans="1:22" x14ac:dyDescent="0.3">
      <c r="A306" s="19" t="s">
        <v>2864</v>
      </c>
      <c r="B306" s="6" t="s">
        <v>6</v>
      </c>
      <c r="C306" s="6" t="s">
        <v>16</v>
      </c>
      <c r="D306" s="6" t="s">
        <v>27</v>
      </c>
      <c r="E306" s="7" t="s">
        <v>51</v>
      </c>
      <c r="F306" s="6" t="s">
        <v>3862</v>
      </c>
      <c r="G306" s="6" t="s">
        <v>34</v>
      </c>
      <c r="H306" s="6" t="s">
        <v>44</v>
      </c>
      <c r="I306" s="34">
        <v>42990</v>
      </c>
      <c r="J306" s="34">
        <v>43103</v>
      </c>
      <c r="K306" s="6">
        <v>9</v>
      </c>
      <c r="L306" s="6" t="s">
        <v>70</v>
      </c>
      <c r="M306" s="6" t="s">
        <v>85</v>
      </c>
      <c r="N306" s="6" t="s">
        <v>230</v>
      </c>
      <c r="O306" s="16">
        <v>43131</v>
      </c>
      <c r="P306" s="7" t="s">
        <v>2865</v>
      </c>
      <c r="Q306" s="7" t="s">
        <v>2868</v>
      </c>
      <c r="R306" s="7" t="s">
        <v>2867</v>
      </c>
      <c r="S306" s="25" t="s">
        <v>2866</v>
      </c>
      <c r="T306" s="26" t="s">
        <v>54</v>
      </c>
    </row>
    <row r="307" spans="1:22" x14ac:dyDescent="0.3">
      <c r="A307" s="19" t="s">
        <v>2869</v>
      </c>
      <c r="B307" s="6" t="s">
        <v>6</v>
      </c>
      <c r="C307" s="6" t="s">
        <v>16</v>
      </c>
      <c r="D307" s="6" t="s">
        <v>27</v>
      </c>
      <c r="E307" s="7" t="s">
        <v>51</v>
      </c>
      <c r="F307" s="6" t="s">
        <v>76</v>
      </c>
      <c r="G307" s="6" t="s">
        <v>836</v>
      </c>
      <c r="H307" s="6" t="s">
        <v>44</v>
      </c>
      <c r="I307" s="34">
        <v>41201</v>
      </c>
      <c r="J307" s="34">
        <v>41934</v>
      </c>
      <c r="K307" s="6">
        <v>29</v>
      </c>
      <c r="L307" s="6" t="s">
        <v>70</v>
      </c>
      <c r="M307" s="6" t="s">
        <v>85</v>
      </c>
      <c r="N307" s="6" t="s">
        <v>231</v>
      </c>
      <c r="O307" s="16">
        <v>43131</v>
      </c>
      <c r="P307" s="7" t="s">
        <v>2871</v>
      </c>
      <c r="Q307" s="7" t="s">
        <v>2872</v>
      </c>
      <c r="R307" s="7" t="s">
        <v>2873</v>
      </c>
      <c r="S307" s="25" t="s">
        <v>2870</v>
      </c>
      <c r="T307" s="26" t="s">
        <v>54</v>
      </c>
    </row>
    <row r="308" spans="1:22" x14ac:dyDescent="0.3">
      <c r="A308" s="19" t="s">
        <v>2874</v>
      </c>
      <c r="B308" s="6" t="s">
        <v>3902</v>
      </c>
      <c r="C308" s="6" t="s">
        <v>16</v>
      </c>
      <c r="D308" s="6" t="s">
        <v>27</v>
      </c>
      <c r="E308" s="7" t="s">
        <v>51</v>
      </c>
      <c r="F308" s="6" t="s">
        <v>3862</v>
      </c>
      <c r="G308" s="6" t="s">
        <v>34</v>
      </c>
      <c r="H308" s="6" t="s">
        <v>43</v>
      </c>
      <c r="I308" s="34">
        <v>42285</v>
      </c>
      <c r="J308" s="34">
        <v>43124</v>
      </c>
      <c r="K308" s="6">
        <v>64</v>
      </c>
      <c r="L308" s="6" t="s">
        <v>71</v>
      </c>
      <c r="M308" s="6" t="s">
        <v>85</v>
      </c>
      <c r="N308" s="6" t="s">
        <v>230</v>
      </c>
      <c r="O308" s="16">
        <v>43131</v>
      </c>
      <c r="P308" s="7" t="s">
        <v>2875</v>
      </c>
      <c r="Q308" s="7" t="s">
        <v>2877</v>
      </c>
      <c r="R308" s="7" t="s">
        <v>2876</v>
      </c>
      <c r="S308" s="25" t="s">
        <v>2878</v>
      </c>
      <c r="T308" s="26" t="s">
        <v>54</v>
      </c>
    </row>
    <row r="309" spans="1:22" x14ac:dyDescent="0.3">
      <c r="A309" s="19" t="s">
        <v>2880</v>
      </c>
      <c r="B309" s="6" t="s">
        <v>6</v>
      </c>
      <c r="C309" s="6" t="s">
        <v>16</v>
      </c>
      <c r="D309" s="6" t="s">
        <v>27</v>
      </c>
      <c r="E309" s="7" t="s">
        <v>51</v>
      </c>
      <c r="F309" s="6" t="s">
        <v>76</v>
      </c>
      <c r="G309" s="6" t="s">
        <v>836</v>
      </c>
      <c r="H309" s="6" t="s">
        <v>43</v>
      </c>
      <c r="I309" s="34">
        <v>42299</v>
      </c>
      <c r="J309" s="34">
        <v>42562</v>
      </c>
      <c r="K309" s="6">
        <v>20</v>
      </c>
      <c r="L309" s="6" t="s">
        <v>70</v>
      </c>
      <c r="M309" s="6" t="s">
        <v>85</v>
      </c>
      <c r="N309" s="6" t="s">
        <v>231</v>
      </c>
      <c r="O309" s="16">
        <v>43131</v>
      </c>
      <c r="P309" s="7" t="s">
        <v>51</v>
      </c>
      <c r="Q309" s="7" t="s">
        <v>51</v>
      </c>
      <c r="R309" s="7" t="s">
        <v>51</v>
      </c>
      <c r="S309" s="25" t="s">
        <v>2879</v>
      </c>
      <c r="T309" s="26" t="s">
        <v>54</v>
      </c>
      <c r="V309" s="9" t="s">
        <v>2118</v>
      </c>
    </row>
    <row r="310" spans="1:22" x14ac:dyDescent="0.3">
      <c r="A310" s="19" t="s">
        <v>2881</v>
      </c>
      <c r="B310" s="6" t="s">
        <v>7</v>
      </c>
      <c r="C310" s="6" t="s">
        <v>16</v>
      </c>
      <c r="D310" s="6" t="s">
        <v>25</v>
      </c>
      <c r="E310" s="7" t="s">
        <v>2882</v>
      </c>
      <c r="F310" s="6" t="s">
        <v>3862</v>
      </c>
      <c r="G310" s="6" t="s">
        <v>34</v>
      </c>
      <c r="H310" s="6" t="s">
        <v>43</v>
      </c>
      <c r="I310" s="34">
        <v>40997</v>
      </c>
      <c r="J310" s="34">
        <v>43099</v>
      </c>
      <c r="K310" s="6">
        <v>57</v>
      </c>
      <c r="L310" s="6" t="s">
        <v>70</v>
      </c>
      <c r="M310" s="6" t="s">
        <v>85</v>
      </c>
      <c r="N310" s="6" t="s">
        <v>230</v>
      </c>
      <c r="O310" s="16">
        <v>43131</v>
      </c>
      <c r="P310" s="7" t="s">
        <v>2883</v>
      </c>
      <c r="Q310" s="7" t="s">
        <v>51</v>
      </c>
      <c r="R310" s="7" t="s">
        <v>51</v>
      </c>
      <c r="S310" s="25" t="s">
        <v>2900</v>
      </c>
      <c r="T310" s="26" t="s">
        <v>54</v>
      </c>
      <c r="U310" s="8" t="s">
        <v>2884</v>
      </c>
    </row>
    <row r="311" spans="1:22" x14ac:dyDescent="0.3">
      <c r="A311" s="19" t="s">
        <v>2885</v>
      </c>
      <c r="B311" s="6" t="s">
        <v>7</v>
      </c>
      <c r="C311" s="6" t="s">
        <v>16</v>
      </c>
      <c r="D311" s="6" t="s">
        <v>27</v>
      </c>
      <c r="E311" s="7" t="s">
        <v>51</v>
      </c>
      <c r="F311" s="6" t="s">
        <v>3862</v>
      </c>
      <c r="G311" s="6" t="s">
        <v>34</v>
      </c>
      <c r="H311" s="6" t="s">
        <v>44</v>
      </c>
      <c r="I311" s="34">
        <v>42961</v>
      </c>
      <c r="J311" s="34">
        <v>42961</v>
      </c>
      <c r="K311" s="6">
        <v>1</v>
      </c>
      <c r="L311" s="6" t="s">
        <v>76</v>
      </c>
      <c r="M311" s="6" t="s">
        <v>85</v>
      </c>
      <c r="N311" s="6" t="s">
        <v>231</v>
      </c>
      <c r="O311" s="16">
        <v>43131</v>
      </c>
      <c r="P311" s="7" t="s">
        <v>2887</v>
      </c>
      <c r="Q311" s="7" t="s">
        <v>51</v>
      </c>
      <c r="R311" s="7" t="s">
        <v>51</v>
      </c>
      <c r="S311" s="25" t="s">
        <v>2886</v>
      </c>
      <c r="T311" s="26" t="s">
        <v>54</v>
      </c>
      <c r="U311" s="8" t="s">
        <v>2888</v>
      </c>
    </row>
    <row r="312" spans="1:22" x14ac:dyDescent="0.3">
      <c r="A312" s="19" t="s">
        <v>2889</v>
      </c>
      <c r="B312" s="6" t="s">
        <v>8</v>
      </c>
      <c r="C312" s="6" t="s">
        <v>18</v>
      </c>
      <c r="D312" s="6" t="s">
        <v>25</v>
      </c>
      <c r="E312" s="7" t="s">
        <v>2890</v>
      </c>
      <c r="F312" s="6" t="s">
        <v>3862</v>
      </c>
      <c r="G312" s="6" t="s">
        <v>34</v>
      </c>
      <c r="H312" s="6" t="s">
        <v>43</v>
      </c>
      <c r="I312" s="34">
        <v>42990</v>
      </c>
      <c r="J312" s="34">
        <v>43130</v>
      </c>
      <c r="K312" s="6">
        <v>15</v>
      </c>
      <c r="L312" s="6" t="s">
        <v>71</v>
      </c>
      <c r="M312" s="6" t="s">
        <v>85</v>
      </c>
      <c r="N312" s="6" t="s">
        <v>230</v>
      </c>
      <c r="O312" s="16">
        <v>43131</v>
      </c>
      <c r="P312" s="7" t="s">
        <v>2892</v>
      </c>
      <c r="Q312" s="7" t="s">
        <v>51</v>
      </c>
      <c r="R312" s="7" t="s">
        <v>51</v>
      </c>
      <c r="S312" s="25" t="s">
        <v>2891</v>
      </c>
      <c r="T312" s="26" t="s">
        <v>54</v>
      </c>
    </row>
    <row r="313" spans="1:22" x14ac:dyDescent="0.3">
      <c r="A313" s="19" t="s">
        <v>2893</v>
      </c>
      <c r="B313" s="6" t="s">
        <v>6</v>
      </c>
      <c r="C313" s="6" t="s">
        <v>16</v>
      </c>
      <c r="D313" s="6" t="s">
        <v>24</v>
      </c>
      <c r="E313" s="7" t="s">
        <v>220</v>
      </c>
      <c r="F313" s="6" t="s">
        <v>3862</v>
      </c>
      <c r="G313" s="6" t="s">
        <v>35</v>
      </c>
      <c r="H313" s="6" t="s">
        <v>44</v>
      </c>
      <c r="I313" s="34">
        <v>40673</v>
      </c>
      <c r="J313" s="34">
        <v>40685</v>
      </c>
      <c r="K313" s="6">
        <v>5</v>
      </c>
      <c r="L313" s="6" t="s">
        <v>70</v>
      </c>
      <c r="M313" s="6" t="s">
        <v>85</v>
      </c>
      <c r="N313" s="6" t="s">
        <v>231</v>
      </c>
      <c r="O313" s="16">
        <v>43131</v>
      </c>
      <c r="P313" s="7" t="s">
        <v>51</v>
      </c>
      <c r="Q313" s="7" t="s">
        <v>51</v>
      </c>
      <c r="R313" s="7" t="s">
        <v>51</v>
      </c>
      <c r="S313" s="25" t="s">
        <v>2894</v>
      </c>
      <c r="T313" s="26" t="s">
        <v>54</v>
      </c>
    </row>
    <row r="314" spans="1:22" x14ac:dyDescent="0.3">
      <c r="A314" s="19" t="s">
        <v>2895</v>
      </c>
      <c r="B314" s="3" t="s">
        <v>3853</v>
      </c>
      <c r="C314" s="6" t="s">
        <v>16</v>
      </c>
      <c r="D314" s="6" t="s">
        <v>25</v>
      </c>
      <c r="E314" s="7" t="s">
        <v>2895</v>
      </c>
      <c r="F314" s="6" t="s">
        <v>76</v>
      </c>
      <c r="G314" s="6" t="s">
        <v>34</v>
      </c>
      <c r="H314" s="6" t="s">
        <v>44</v>
      </c>
      <c r="I314" s="34">
        <v>42814</v>
      </c>
      <c r="J314" s="34">
        <v>42955</v>
      </c>
      <c r="K314" s="6">
        <v>3</v>
      </c>
      <c r="L314" s="6" t="s">
        <v>70</v>
      </c>
      <c r="M314" s="6" t="s">
        <v>82</v>
      </c>
      <c r="N314" s="6" t="s">
        <v>229</v>
      </c>
      <c r="O314" s="16">
        <v>43131</v>
      </c>
      <c r="P314" s="7" t="s">
        <v>2896</v>
      </c>
      <c r="Q314" s="7" t="s">
        <v>51</v>
      </c>
      <c r="R314" s="7" t="s">
        <v>51</v>
      </c>
      <c r="S314" s="25" t="s">
        <v>2897</v>
      </c>
      <c r="T314" s="26" t="s">
        <v>54</v>
      </c>
    </row>
    <row r="315" spans="1:22" x14ac:dyDescent="0.3">
      <c r="A315" s="19" t="s">
        <v>2898</v>
      </c>
      <c r="B315" s="6" t="s">
        <v>6</v>
      </c>
      <c r="C315" s="6" t="s">
        <v>16</v>
      </c>
      <c r="D315" s="6" t="s">
        <v>27</v>
      </c>
      <c r="E315" s="7" t="s">
        <v>51</v>
      </c>
      <c r="F315" s="6" t="s">
        <v>76</v>
      </c>
      <c r="G315" s="6" t="s">
        <v>836</v>
      </c>
      <c r="H315" s="6" t="s">
        <v>44</v>
      </c>
      <c r="I315" s="34">
        <v>42931</v>
      </c>
      <c r="J315" s="34">
        <v>42980</v>
      </c>
      <c r="K315" s="6">
        <v>7</v>
      </c>
      <c r="L315" s="6" t="s">
        <v>70</v>
      </c>
      <c r="M315" s="6" t="s">
        <v>85</v>
      </c>
      <c r="N315" s="6" t="s">
        <v>229</v>
      </c>
      <c r="O315" s="16">
        <v>43131</v>
      </c>
      <c r="P315" s="7" t="s">
        <v>51</v>
      </c>
      <c r="Q315" s="7" t="s">
        <v>51</v>
      </c>
      <c r="R315" s="7" t="s">
        <v>51</v>
      </c>
      <c r="S315" s="25" t="s">
        <v>2899</v>
      </c>
      <c r="T315" s="26" t="s">
        <v>54</v>
      </c>
    </row>
    <row r="316" spans="1:22" x14ac:dyDescent="0.3">
      <c r="A316" s="19" t="s">
        <v>2901</v>
      </c>
      <c r="B316" s="6" t="s">
        <v>6</v>
      </c>
      <c r="C316" s="6" t="s">
        <v>16</v>
      </c>
      <c r="D316" s="6" t="s">
        <v>24</v>
      </c>
      <c r="E316" s="7" t="s">
        <v>220</v>
      </c>
      <c r="F316" s="40" t="s">
        <v>3861</v>
      </c>
      <c r="G316" s="6" t="s">
        <v>35</v>
      </c>
      <c r="H316" s="6" t="s">
        <v>44</v>
      </c>
      <c r="I316" s="34">
        <v>41220</v>
      </c>
      <c r="J316" s="34">
        <v>41997</v>
      </c>
      <c r="K316" s="6">
        <v>30</v>
      </c>
      <c r="L316" s="6" t="s">
        <v>68</v>
      </c>
      <c r="M316" s="6" t="s">
        <v>85</v>
      </c>
      <c r="N316" s="6" t="s">
        <v>231</v>
      </c>
      <c r="O316" s="16">
        <v>43131</v>
      </c>
      <c r="P316" s="7" t="s">
        <v>2903</v>
      </c>
      <c r="Q316" s="7" t="s">
        <v>51</v>
      </c>
      <c r="R316" s="7" t="s">
        <v>51</v>
      </c>
      <c r="S316" s="25" t="s">
        <v>2902</v>
      </c>
      <c r="T316" s="26" t="s">
        <v>54</v>
      </c>
    </row>
    <row r="317" spans="1:22" x14ac:dyDescent="0.3">
      <c r="A317" s="19" t="s">
        <v>2904</v>
      </c>
      <c r="B317" s="6" t="s">
        <v>3902</v>
      </c>
      <c r="C317" s="6" t="s">
        <v>18</v>
      </c>
      <c r="D317" s="6" t="s">
        <v>25</v>
      </c>
      <c r="E317" s="7" t="s">
        <v>2905</v>
      </c>
      <c r="F317" s="6" t="s">
        <v>3862</v>
      </c>
      <c r="G317" s="6" t="s">
        <v>34</v>
      </c>
      <c r="H317" s="6" t="s">
        <v>43</v>
      </c>
      <c r="I317" s="34">
        <v>41988</v>
      </c>
      <c r="J317" s="34">
        <v>42163</v>
      </c>
      <c r="K317" s="6">
        <v>24</v>
      </c>
      <c r="L317" s="6" t="s">
        <v>93</v>
      </c>
      <c r="M317" s="6" t="s">
        <v>85</v>
      </c>
      <c r="N317" s="6" t="s">
        <v>231</v>
      </c>
      <c r="O317" s="16">
        <v>43131</v>
      </c>
      <c r="P317" s="7" t="s">
        <v>2907</v>
      </c>
      <c r="Q317" s="7" t="s">
        <v>51</v>
      </c>
      <c r="R317" s="7" t="s">
        <v>51</v>
      </c>
      <c r="S317" s="25" t="s">
        <v>2906</v>
      </c>
      <c r="T317" s="26" t="s">
        <v>54</v>
      </c>
      <c r="V317" s="8" t="s">
        <v>1428</v>
      </c>
    </row>
    <row r="318" spans="1:22" x14ac:dyDescent="0.3">
      <c r="A318" s="19" t="s">
        <v>187</v>
      </c>
      <c r="B318" s="6" t="s">
        <v>6</v>
      </c>
      <c r="C318" s="6" t="s">
        <v>16</v>
      </c>
      <c r="D318" s="6" t="s">
        <v>24</v>
      </c>
      <c r="E318" s="7" t="s">
        <v>1040</v>
      </c>
      <c r="F318" s="40" t="s">
        <v>3861</v>
      </c>
      <c r="G318" s="6" t="s">
        <v>38</v>
      </c>
      <c r="H318" s="6" t="s">
        <v>44</v>
      </c>
      <c r="I318" s="34">
        <v>42392</v>
      </c>
      <c r="J318" s="34">
        <v>43107</v>
      </c>
      <c r="K318" s="6">
        <v>100</v>
      </c>
      <c r="L318" s="6" t="s">
        <v>66</v>
      </c>
      <c r="M318" s="6" t="s">
        <v>87</v>
      </c>
      <c r="N318" s="6" t="s">
        <v>230</v>
      </c>
      <c r="O318" s="16">
        <v>43107</v>
      </c>
      <c r="P318" s="25" t="s">
        <v>189</v>
      </c>
      <c r="Q318" s="7" t="s">
        <v>188</v>
      </c>
      <c r="R318" s="23" t="s">
        <v>54</v>
      </c>
      <c r="S318" s="25" t="s">
        <v>190</v>
      </c>
      <c r="T318" s="28" t="s">
        <v>191</v>
      </c>
      <c r="U318" s="26" t="s">
        <v>54</v>
      </c>
    </row>
    <row r="319" spans="1:22" ht="18" customHeight="1" x14ac:dyDescent="0.3">
      <c r="A319" s="19" t="s">
        <v>2908</v>
      </c>
      <c r="B319" s="6" t="s">
        <v>6</v>
      </c>
      <c r="C319" s="6" t="s">
        <v>16</v>
      </c>
      <c r="D319" s="6" t="s">
        <v>24</v>
      </c>
      <c r="E319" s="7" t="s">
        <v>2909</v>
      </c>
      <c r="F319" s="6" t="s">
        <v>76</v>
      </c>
      <c r="G319" s="6" t="s">
        <v>36</v>
      </c>
      <c r="H319" s="6" t="s">
        <v>43</v>
      </c>
      <c r="I319" s="34">
        <v>42807</v>
      </c>
      <c r="J319" s="34">
        <v>43120</v>
      </c>
      <c r="K319" s="6">
        <v>20</v>
      </c>
      <c r="L319" s="6" t="s">
        <v>70</v>
      </c>
      <c r="M319" s="6" t="s">
        <v>85</v>
      </c>
      <c r="N319" s="6" t="s">
        <v>230</v>
      </c>
      <c r="O319" s="16">
        <v>43131</v>
      </c>
      <c r="P319" s="7" t="s">
        <v>2911</v>
      </c>
      <c r="Q319" s="7" t="s">
        <v>51</v>
      </c>
      <c r="R319" s="7" t="s">
        <v>51</v>
      </c>
      <c r="S319" s="25" t="s">
        <v>2910</v>
      </c>
      <c r="T319" s="26" t="s">
        <v>54</v>
      </c>
      <c r="V319" s="8"/>
    </row>
    <row r="320" spans="1:22" x14ac:dyDescent="0.3">
      <c r="A320" s="19" t="s">
        <v>2780</v>
      </c>
      <c r="B320" s="6" t="s">
        <v>8</v>
      </c>
      <c r="C320" s="6" t="s">
        <v>16</v>
      </c>
      <c r="D320" s="6" t="s">
        <v>25</v>
      </c>
      <c r="E320" s="7" t="s">
        <v>2782</v>
      </c>
      <c r="F320" s="6" t="s">
        <v>3862</v>
      </c>
      <c r="G320" s="6" t="s">
        <v>35</v>
      </c>
      <c r="H320" s="6" t="s">
        <v>44</v>
      </c>
      <c r="I320" s="34">
        <v>42957</v>
      </c>
      <c r="J320" s="34">
        <v>43117</v>
      </c>
      <c r="K320" s="6">
        <v>10</v>
      </c>
      <c r="L320" s="6" t="s">
        <v>70</v>
      </c>
      <c r="M320" s="6" t="s">
        <v>85</v>
      </c>
      <c r="N320" s="6" t="s">
        <v>230</v>
      </c>
      <c r="O320" s="16">
        <v>43130</v>
      </c>
      <c r="P320" s="7" t="s">
        <v>2783</v>
      </c>
      <c r="Q320" s="7" t="s">
        <v>51</v>
      </c>
      <c r="R320" s="7" t="s">
        <v>51</v>
      </c>
      <c r="S320" s="25" t="s">
        <v>2781</v>
      </c>
      <c r="T320" s="26" t="s">
        <v>54</v>
      </c>
    </row>
    <row r="321" spans="1:21" x14ac:dyDescent="0.3">
      <c r="A321" s="19" t="s">
        <v>2784</v>
      </c>
      <c r="B321" s="6" t="s">
        <v>8</v>
      </c>
      <c r="C321" s="6" t="s">
        <v>18</v>
      </c>
      <c r="D321" s="6" t="s">
        <v>2272</v>
      </c>
      <c r="E321" s="7" t="s">
        <v>2784</v>
      </c>
      <c r="F321" s="6" t="s">
        <v>3862</v>
      </c>
      <c r="G321" s="6" t="s">
        <v>34</v>
      </c>
      <c r="H321" s="6" t="s">
        <v>44</v>
      </c>
      <c r="I321" s="34">
        <v>40617</v>
      </c>
      <c r="J321" s="34">
        <v>42718</v>
      </c>
      <c r="K321" s="6">
        <v>25</v>
      </c>
      <c r="L321" s="6" t="s">
        <v>70</v>
      </c>
      <c r="M321" s="6" t="s">
        <v>85</v>
      </c>
      <c r="N321" s="6" t="s">
        <v>231</v>
      </c>
      <c r="O321" s="16">
        <v>43130</v>
      </c>
      <c r="P321" s="7" t="s">
        <v>2786</v>
      </c>
      <c r="Q321" s="7" t="s">
        <v>51</v>
      </c>
      <c r="R321" s="7" t="s">
        <v>51</v>
      </c>
      <c r="S321" s="25" t="s">
        <v>2785</v>
      </c>
      <c r="T321" s="26" t="s">
        <v>54</v>
      </c>
      <c r="U321" s="8" t="s">
        <v>2787</v>
      </c>
    </row>
    <row r="322" spans="1:21" x14ac:dyDescent="0.3">
      <c r="A322" s="19" t="s">
        <v>2788</v>
      </c>
      <c r="B322" s="6" t="s">
        <v>6</v>
      </c>
      <c r="C322" s="6" t="s">
        <v>16</v>
      </c>
      <c r="D322" s="6" t="s">
        <v>27</v>
      </c>
      <c r="E322" s="7" t="s">
        <v>51</v>
      </c>
      <c r="F322" s="6" t="s">
        <v>3862</v>
      </c>
      <c r="G322" s="6" t="s">
        <v>35</v>
      </c>
      <c r="H322" s="6" t="s">
        <v>44</v>
      </c>
      <c r="I322" s="34">
        <v>41904</v>
      </c>
      <c r="J322" s="34">
        <v>43095</v>
      </c>
      <c r="K322" s="6">
        <v>87</v>
      </c>
      <c r="L322" s="6" t="s">
        <v>71</v>
      </c>
      <c r="M322" s="6" t="s">
        <v>85</v>
      </c>
      <c r="N322" s="6" t="s">
        <v>230</v>
      </c>
      <c r="O322" s="16">
        <v>43130</v>
      </c>
      <c r="P322" s="7" t="s">
        <v>2789</v>
      </c>
      <c r="Q322" s="7" t="s">
        <v>2790</v>
      </c>
      <c r="R322" s="7" t="s">
        <v>51</v>
      </c>
      <c r="S322" s="25" t="s">
        <v>2791</v>
      </c>
      <c r="T322" s="26" t="s">
        <v>54</v>
      </c>
      <c r="U322" s="8" t="s">
        <v>2792</v>
      </c>
    </row>
    <row r="323" spans="1:21" x14ac:dyDescent="0.3">
      <c r="A323" s="19" t="s">
        <v>2793</v>
      </c>
      <c r="B323" s="6" t="s">
        <v>6</v>
      </c>
      <c r="C323" s="6" t="s">
        <v>16</v>
      </c>
      <c r="D323" s="6" t="s">
        <v>27</v>
      </c>
      <c r="E323" s="7" t="s">
        <v>51</v>
      </c>
      <c r="F323" s="6" t="s">
        <v>76</v>
      </c>
      <c r="G323" s="6" t="s">
        <v>836</v>
      </c>
      <c r="H323" s="6" t="s">
        <v>44</v>
      </c>
      <c r="I323" s="34">
        <v>38623</v>
      </c>
      <c r="J323" s="34">
        <v>39337</v>
      </c>
      <c r="K323" s="6">
        <v>62</v>
      </c>
      <c r="L323" s="6" t="s">
        <v>70</v>
      </c>
      <c r="M323" s="6" t="s">
        <v>85</v>
      </c>
      <c r="N323" s="6" t="s">
        <v>231</v>
      </c>
      <c r="O323" s="16">
        <v>43130</v>
      </c>
      <c r="P323" s="7" t="s">
        <v>51</v>
      </c>
      <c r="Q323" s="7" t="s">
        <v>51</v>
      </c>
      <c r="R323" s="7" t="s">
        <v>51</v>
      </c>
      <c r="S323" s="25" t="s">
        <v>2794</v>
      </c>
      <c r="T323" s="26" t="s">
        <v>54</v>
      </c>
    </row>
    <row r="324" spans="1:21" x14ac:dyDescent="0.3">
      <c r="A324" s="19" t="s">
        <v>2795</v>
      </c>
      <c r="B324" s="6" t="s">
        <v>3902</v>
      </c>
      <c r="C324" s="6" t="s">
        <v>16</v>
      </c>
      <c r="D324" s="6" t="s">
        <v>27</v>
      </c>
      <c r="E324" s="7" t="s">
        <v>51</v>
      </c>
      <c r="F324" s="6" t="s">
        <v>3862</v>
      </c>
      <c r="G324" s="6" t="s">
        <v>34</v>
      </c>
      <c r="H324" s="6" t="s">
        <v>44</v>
      </c>
      <c r="I324" s="34">
        <v>41113</v>
      </c>
      <c r="J324" s="34">
        <v>42913</v>
      </c>
      <c r="K324" s="6">
        <v>68</v>
      </c>
      <c r="L324" s="6" t="s">
        <v>70</v>
      </c>
      <c r="M324" s="6" t="s">
        <v>85</v>
      </c>
      <c r="N324" s="6" t="s">
        <v>229</v>
      </c>
      <c r="O324" s="16">
        <v>43130</v>
      </c>
      <c r="P324" s="7" t="s">
        <v>2799</v>
      </c>
      <c r="Q324" s="7" t="s">
        <v>2798</v>
      </c>
      <c r="R324" s="7" t="s">
        <v>51</v>
      </c>
      <c r="S324" s="25" t="s">
        <v>2796</v>
      </c>
      <c r="T324" s="26" t="s">
        <v>54</v>
      </c>
      <c r="U324" s="8" t="s">
        <v>2797</v>
      </c>
    </row>
    <row r="325" spans="1:21" x14ac:dyDescent="0.3">
      <c r="A325" s="19" t="s">
        <v>2800</v>
      </c>
      <c r="B325" s="6" t="s">
        <v>7</v>
      </c>
      <c r="C325" s="6" t="s">
        <v>16</v>
      </c>
      <c r="D325" s="6" t="s">
        <v>27</v>
      </c>
      <c r="E325" s="7" t="s">
        <v>51</v>
      </c>
      <c r="F325" s="40" t="s">
        <v>3859</v>
      </c>
      <c r="G325" s="6" t="s">
        <v>836</v>
      </c>
      <c r="H325" s="6" t="s">
        <v>44</v>
      </c>
      <c r="I325" s="34">
        <v>42807</v>
      </c>
      <c r="J325" s="34">
        <v>43060</v>
      </c>
      <c r="K325" s="6">
        <v>10</v>
      </c>
      <c r="L325" s="6" t="s">
        <v>70</v>
      </c>
      <c r="M325" s="6" t="s">
        <v>85</v>
      </c>
      <c r="N325" s="6" t="s">
        <v>230</v>
      </c>
      <c r="O325" s="16">
        <v>43130</v>
      </c>
      <c r="P325" s="7" t="s">
        <v>51</v>
      </c>
      <c r="Q325" s="7" t="s">
        <v>51</v>
      </c>
      <c r="R325" s="7" t="s">
        <v>51</v>
      </c>
      <c r="S325" s="25" t="s">
        <v>2801</v>
      </c>
      <c r="T325" s="26" t="s">
        <v>54</v>
      </c>
    </row>
    <row r="326" spans="1:21" x14ac:dyDescent="0.3">
      <c r="A326" s="19" t="s">
        <v>2802</v>
      </c>
      <c r="B326" s="6" t="s">
        <v>6</v>
      </c>
      <c r="C326" s="6" t="s">
        <v>16</v>
      </c>
      <c r="D326" s="6" t="s">
        <v>2682</v>
      </c>
      <c r="E326" s="7" t="s">
        <v>2803</v>
      </c>
      <c r="F326" s="6" t="s">
        <v>3862</v>
      </c>
      <c r="G326" s="6" t="s">
        <v>34</v>
      </c>
      <c r="H326" s="6" t="s">
        <v>43</v>
      </c>
      <c r="I326" s="34">
        <v>42375</v>
      </c>
      <c r="J326" s="34">
        <v>43117</v>
      </c>
      <c r="K326" s="6">
        <v>16</v>
      </c>
      <c r="L326" s="6" t="s">
        <v>70</v>
      </c>
      <c r="M326" s="6" t="s">
        <v>85</v>
      </c>
      <c r="N326" s="6" t="s">
        <v>230</v>
      </c>
      <c r="O326" s="16">
        <v>43130</v>
      </c>
      <c r="P326" s="7" t="s">
        <v>2805</v>
      </c>
      <c r="Q326" s="7" t="s">
        <v>2806</v>
      </c>
      <c r="R326" s="7" t="s">
        <v>51</v>
      </c>
      <c r="S326" s="25" t="s">
        <v>2804</v>
      </c>
      <c r="T326" s="26" t="s">
        <v>54</v>
      </c>
      <c r="U326" s="8" t="s">
        <v>2807</v>
      </c>
    </row>
    <row r="327" spans="1:21" x14ac:dyDescent="0.3">
      <c r="A327" s="19" t="s">
        <v>2808</v>
      </c>
      <c r="B327" s="6" t="s">
        <v>4</v>
      </c>
      <c r="C327" s="6" t="s">
        <v>16</v>
      </c>
      <c r="D327" s="6" t="s">
        <v>25</v>
      </c>
      <c r="E327" s="7" t="s">
        <v>1252</v>
      </c>
      <c r="F327" s="6" t="s">
        <v>3862</v>
      </c>
      <c r="G327" s="6" t="s">
        <v>34</v>
      </c>
      <c r="H327" s="6" t="s">
        <v>44</v>
      </c>
      <c r="I327" s="34">
        <v>39615</v>
      </c>
      <c r="J327" s="34">
        <v>40797</v>
      </c>
      <c r="K327" s="6">
        <v>103</v>
      </c>
      <c r="L327" s="6" t="s">
        <v>70</v>
      </c>
      <c r="M327" s="6" t="s">
        <v>85</v>
      </c>
      <c r="N327" s="6" t="s">
        <v>229</v>
      </c>
      <c r="O327" s="16">
        <v>43130</v>
      </c>
      <c r="P327" s="7" t="s">
        <v>51</v>
      </c>
      <c r="Q327" s="7" t="s">
        <v>51</v>
      </c>
      <c r="R327" s="7" t="s">
        <v>51</v>
      </c>
      <c r="S327" s="25" t="s">
        <v>2809</v>
      </c>
      <c r="T327" s="26" t="s">
        <v>54</v>
      </c>
    </row>
    <row r="328" spans="1:21" x14ac:dyDescent="0.3">
      <c r="A328" s="19" t="s">
        <v>2810</v>
      </c>
      <c r="B328" s="6" t="s">
        <v>466</v>
      </c>
      <c r="C328" s="6" t="s">
        <v>16</v>
      </c>
      <c r="D328" s="6" t="s">
        <v>27</v>
      </c>
      <c r="E328" s="7" t="s">
        <v>51</v>
      </c>
      <c r="F328" s="6" t="s">
        <v>76</v>
      </c>
      <c r="G328" s="6" t="s">
        <v>836</v>
      </c>
      <c r="H328" s="6" t="s">
        <v>43</v>
      </c>
      <c r="I328" s="34">
        <v>42707</v>
      </c>
      <c r="J328" s="34">
        <v>42955</v>
      </c>
      <c r="K328" s="6">
        <v>10</v>
      </c>
      <c r="L328" s="6" t="s">
        <v>70</v>
      </c>
      <c r="M328" s="6" t="s">
        <v>118</v>
      </c>
      <c r="N328" s="6" t="s">
        <v>229</v>
      </c>
      <c r="O328" s="16">
        <v>43130</v>
      </c>
      <c r="P328" s="7" t="s">
        <v>2811</v>
      </c>
      <c r="Q328" s="7" t="s">
        <v>51</v>
      </c>
      <c r="R328" s="7" t="s">
        <v>51</v>
      </c>
      <c r="S328" s="25" t="s">
        <v>2812</v>
      </c>
      <c r="T328" s="26" t="s">
        <v>54</v>
      </c>
    </row>
    <row r="329" spans="1:21" x14ac:dyDescent="0.3">
      <c r="A329" s="19" t="s">
        <v>2813</v>
      </c>
      <c r="B329" s="6" t="s">
        <v>6</v>
      </c>
      <c r="C329" s="6" t="s">
        <v>16</v>
      </c>
      <c r="D329" s="6" t="s">
        <v>27</v>
      </c>
      <c r="E329" s="7" t="s">
        <v>51</v>
      </c>
      <c r="F329" s="6" t="s">
        <v>3862</v>
      </c>
      <c r="G329" s="6" t="s">
        <v>34</v>
      </c>
      <c r="H329" s="6" t="s">
        <v>43</v>
      </c>
      <c r="I329" s="34">
        <v>41580</v>
      </c>
      <c r="J329" s="34">
        <v>43126</v>
      </c>
      <c r="K329" s="6">
        <v>208</v>
      </c>
      <c r="L329" s="6" t="s">
        <v>66</v>
      </c>
      <c r="M329" s="6" t="s">
        <v>85</v>
      </c>
      <c r="N329" s="6" t="s">
        <v>230</v>
      </c>
      <c r="O329" s="16">
        <v>43130</v>
      </c>
      <c r="P329" s="7" t="s">
        <v>2814</v>
      </c>
      <c r="Q329" s="7" t="s">
        <v>2815</v>
      </c>
      <c r="R329" s="7" t="s">
        <v>2816</v>
      </c>
      <c r="S329" s="25" t="s">
        <v>2817</v>
      </c>
      <c r="T329" s="26" t="s">
        <v>54</v>
      </c>
    </row>
    <row r="330" spans="1:21" x14ac:dyDescent="0.3">
      <c r="A330" s="19" t="s">
        <v>2818</v>
      </c>
      <c r="B330" s="6" t="s">
        <v>6</v>
      </c>
      <c r="C330" s="6" t="s">
        <v>16</v>
      </c>
      <c r="D330" s="6" t="s">
        <v>27</v>
      </c>
      <c r="E330" s="7" t="s">
        <v>51</v>
      </c>
      <c r="F330" s="6" t="s">
        <v>3862</v>
      </c>
      <c r="G330" s="6" t="s">
        <v>34</v>
      </c>
      <c r="H330" s="6" t="s">
        <v>44</v>
      </c>
      <c r="I330" s="34">
        <v>42022</v>
      </c>
      <c r="J330" s="34">
        <v>42042</v>
      </c>
      <c r="K330" s="6">
        <v>10</v>
      </c>
      <c r="L330" s="6" t="s">
        <v>70</v>
      </c>
      <c r="M330" s="6" t="s">
        <v>85</v>
      </c>
      <c r="N330" s="6" t="s">
        <v>231</v>
      </c>
      <c r="O330" s="16">
        <v>43130</v>
      </c>
      <c r="P330" s="7" t="s">
        <v>2814</v>
      </c>
      <c r="Q330" s="7" t="s">
        <v>2815</v>
      </c>
      <c r="R330" s="7" t="s">
        <v>2816</v>
      </c>
      <c r="S330" s="25" t="s">
        <v>2817</v>
      </c>
      <c r="T330" s="23" t="s">
        <v>54</v>
      </c>
    </row>
    <row r="331" spans="1:21" x14ac:dyDescent="0.3">
      <c r="A331" s="19" t="s">
        <v>2819</v>
      </c>
      <c r="B331" s="6" t="s">
        <v>7</v>
      </c>
      <c r="C331" s="6" t="s">
        <v>16</v>
      </c>
      <c r="D331" s="6" t="s">
        <v>27</v>
      </c>
      <c r="E331" s="7" t="s">
        <v>51</v>
      </c>
      <c r="F331" s="6" t="s">
        <v>76</v>
      </c>
      <c r="G331" s="6" t="s">
        <v>836</v>
      </c>
      <c r="H331" s="6" t="s">
        <v>44</v>
      </c>
      <c r="I331" s="34">
        <v>42370</v>
      </c>
      <c r="J331" s="34">
        <v>42370</v>
      </c>
      <c r="K331" s="6">
        <v>1</v>
      </c>
      <c r="L331" s="6" t="s">
        <v>76</v>
      </c>
      <c r="M331" s="6" t="s">
        <v>85</v>
      </c>
      <c r="N331" s="6" t="s">
        <v>231</v>
      </c>
      <c r="O331" s="16">
        <v>43130</v>
      </c>
      <c r="P331" s="7" t="s">
        <v>2821</v>
      </c>
      <c r="Q331" s="7" t="s">
        <v>51</v>
      </c>
      <c r="R331" s="7" t="s">
        <v>51</v>
      </c>
      <c r="S331" s="25" t="s">
        <v>2820</v>
      </c>
      <c r="T331" s="26" t="s">
        <v>54</v>
      </c>
    </row>
    <row r="332" spans="1:21" x14ac:dyDescent="0.3">
      <c r="A332" s="19" t="s">
        <v>2822</v>
      </c>
      <c r="B332" s="3" t="s">
        <v>3853</v>
      </c>
      <c r="C332" s="6" t="s">
        <v>16</v>
      </c>
      <c r="D332" s="6" t="s">
        <v>2682</v>
      </c>
      <c r="E332" s="7" t="s">
        <v>2823</v>
      </c>
      <c r="F332" s="40" t="s">
        <v>3859</v>
      </c>
      <c r="G332" s="6" t="s">
        <v>34</v>
      </c>
      <c r="H332" s="6" t="s">
        <v>44</v>
      </c>
      <c r="I332" s="34">
        <v>42322</v>
      </c>
      <c r="J332" s="34">
        <v>42322</v>
      </c>
      <c r="K332" s="6">
        <v>1</v>
      </c>
      <c r="L332" s="6" t="s">
        <v>67</v>
      </c>
      <c r="M332" s="6" t="s">
        <v>85</v>
      </c>
      <c r="N332" s="6" t="s">
        <v>231</v>
      </c>
      <c r="O332" s="16">
        <v>43130</v>
      </c>
      <c r="P332" s="7" t="s">
        <v>2825</v>
      </c>
      <c r="Q332" s="7" t="s">
        <v>51</v>
      </c>
      <c r="R332" s="7" t="s">
        <v>51</v>
      </c>
      <c r="S332" s="25" t="s">
        <v>2824</v>
      </c>
      <c r="T332" s="26" t="s">
        <v>54</v>
      </c>
    </row>
    <row r="333" spans="1:21" x14ac:dyDescent="0.3">
      <c r="A333" s="19" t="s">
        <v>192</v>
      </c>
      <c r="B333" s="6" t="s">
        <v>7</v>
      </c>
      <c r="C333" s="6" t="s">
        <v>16</v>
      </c>
      <c r="D333" s="6" t="s">
        <v>2835</v>
      </c>
      <c r="E333" s="7" t="s">
        <v>196</v>
      </c>
      <c r="F333" s="6" t="s">
        <v>3862</v>
      </c>
      <c r="G333" s="6" t="s">
        <v>34</v>
      </c>
      <c r="H333" s="6" t="s">
        <v>43</v>
      </c>
      <c r="I333" s="34">
        <v>43041</v>
      </c>
      <c r="J333" s="34">
        <v>43110</v>
      </c>
      <c r="K333" s="6">
        <v>10</v>
      </c>
      <c r="L333" s="6" t="s">
        <v>66</v>
      </c>
      <c r="M333" s="6" t="s">
        <v>85</v>
      </c>
      <c r="N333" s="6" t="s">
        <v>230</v>
      </c>
      <c r="O333" s="16">
        <v>43111</v>
      </c>
      <c r="P333" s="7" t="s">
        <v>193</v>
      </c>
      <c r="Q333" s="23" t="s">
        <v>51</v>
      </c>
      <c r="R333" s="7"/>
      <c r="S333" s="25" t="s">
        <v>194</v>
      </c>
      <c r="T333" s="26" t="s">
        <v>54</v>
      </c>
    </row>
    <row r="334" spans="1:21" x14ac:dyDescent="0.3">
      <c r="A334" s="19" t="s">
        <v>195</v>
      </c>
      <c r="B334" s="6" t="s">
        <v>6</v>
      </c>
      <c r="C334" s="6" t="s">
        <v>16</v>
      </c>
      <c r="D334" s="6" t="s">
        <v>24</v>
      </c>
      <c r="E334" s="7" t="s">
        <v>148</v>
      </c>
      <c r="F334" s="6" t="s">
        <v>3862</v>
      </c>
      <c r="G334" s="6" t="s">
        <v>36</v>
      </c>
      <c r="H334" s="6" t="s">
        <v>43</v>
      </c>
      <c r="I334" s="34">
        <v>42015</v>
      </c>
      <c r="J334" s="34">
        <v>43108</v>
      </c>
      <c r="K334" s="6">
        <v>105</v>
      </c>
      <c r="L334" s="6" t="s">
        <v>66</v>
      </c>
      <c r="M334" s="6" t="s">
        <v>85</v>
      </c>
      <c r="N334" s="6" t="s">
        <v>230</v>
      </c>
      <c r="O334" s="16">
        <v>43111</v>
      </c>
      <c r="P334" s="7" t="s">
        <v>197</v>
      </c>
      <c r="Q334" s="7" t="s">
        <v>198</v>
      </c>
      <c r="R334" s="7" t="s">
        <v>199</v>
      </c>
      <c r="S334" s="25" t="s">
        <v>200</v>
      </c>
      <c r="T334" s="26" t="s">
        <v>54</v>
      </c>
    </row>
    <row r="335" spans="1:21" x14ac:dyDescent="0.3">
      <c r="A335" s="19" t="s">
        <v>1898</v>
      </c>
      <c r="B335" s="6" t="s">
        <v>8</v>
      </c>
      <c r="C335" s="6" t="s">
        <v>16</v>
      </c>
      <c r="D335" s="6" t="s">
        <v>2682</v>
      </c>
      <c r="E335" s="7" t="s">
        <v>1899</v>
      </c>
      <c r="F335" s="6" t="s">
        <v>3862</v>
      </c>
      <c r="G335" s="6" t="s">
        <v>35</v>
      </c>
      <c r="H335" s="6" t="s">
        <v>43</v>
      </c>
      <c r="I335" s="34">
        <v>42287</v>
      </c>
      <c r="J335" s="34">
        <v>42934</v>
      </c>
      <c r="K335" s="6">
        <v>7</v>
      </c>
      <c r="L335" s="6" t="s">
        <v>70</v>
      </c>
      <c r="M335" s="6" t="s">
        <v>87</v>
      </c>
      <c r="N335" s="6" t="s">
        <v>229</v>
      </c>
      <c r="O335" s="16">
        <v>43121</v>
      </c>
      <c r="P335" s="7" t="s">
        <v>1903</v>
      </c>
      <c r="Q335" s="7" t="s">
        <v>1902</v>
      </c>
      <c r="R335" s="7" t="s">
        <v>1901</v>
      </c>
      <c r="S335" s="25" t="s">
        <v>1900</v>
      </c>
      <c r="T335" s="26" t="s">
        <v>54</v>
      </c>
    </row>
    <row r="336" spans="1:21" x14ac:dyDescent="0.3">
      <c r="A336" s="19" t="s">
        <v>2826</v>
      </c>
      <c r="B336" s="6" t="s">
        <v>6</v>
      </c>
      <c r="C336" s="6" t="s">
        <v>16</v>
      </c>
      <c r="D336" s="6" t="s">
        <v>24</v>
      </c>
      <c r="E336" s="7" t="s">
        <v>2827</v>
      </c>
      <c r="F336" s="6" t="s">
        <v>3862</v>
      </c>
      <c r="G336" s="6" t="s">
        <v>167</v>
      </c>
      <c r="H336" s="6" t="s">
        <v>43</v>
      </c>
      <c r="I336" s="34">
        <v>39085</v>
      </c>
      <c r="J336" s="34">
        <v>43110</v>
      </c>
      <c r="K336" s="6">
        <v>512</v>
      </c>
      <c r="L336" s="6" t="s">
        <v>66</v>
      </c>
      <c r="M336" s="6" t="s">
        <v>87</v>
      </c>
      <c r="N336" s="6" t="s">
        <v>230</v>
      </c>
      <c r="O336" s="16">
        <v>43130</v>
      </c>
      <c r="P336" s="7" t="s">
        <v>2828</v>
      </c>
      <c r="Q336" s="7" t="s">
        <v>51</v>
      </c>
      <c r="R336" s="7" t="s">
        <v>51</v>
      </c>
      <c r="S336" s="25" t="s">
        <v>2829</v>
      </c>
      <c r="T336" s="26" t="s">
        <v>54</v>
      </c>
    </row>
    <row r="337" spans="1:22" x14ac:dyDescent="0.3">
      <c r="A337" s="19" t="s">
        <v>2684</v>
      </c>
      <c r="B337" s="6" t="s">
        <v>9</v>
      </c>
      <c r="C337" s="6" t="s">
        <v>18</v>
      </c>
      <c r="D337" s="6" t="s">
        <v>2682</v>
      </c>
      <c r="E337" s="7" t="s">
        <v>2685</v>
      </c>
      <c r="F337" s="6" t="s">
        <v>3862</v>
      </c>
      <c r="G337" s="6" t="s">
        <v>38</v>
      </c>
      <c r="H337" s="6" t="s">
        <v>43</v>
      </c>
      <c r="I337" s="34">
        <v>39582</v>
      </c>
      <c r="J337" s="34">
        <v>41492</v>
      </c>
      <c r="K337" s="6">
        <v>63</v>
      </c>
      <c r="L337" s="6" t="s">
        <v>70</v>
      </c>
      <c r="M337" s="6" t="s">
        <v>85</v>
      </c>
      <c r="N337" s="6" t="s">
        <v>231</v>
      </c>
      <c r="O337" s="16">
        <v>43129</v>
      </c>
      <c r="P337" s="7" t="s">
        <v>51</v>
      </c>
      <c r="Q337" s="7" t="s">
        <v>51</v>
      </c>
      <c r="R337" s="7" t="s">
        <v>51</v>
      </c>
      <c r="S337" s="25" t="s">
        <v>2686</v>
      </c>
      <c r="T337" s="26" t="s">
        <v>54</v>
      </c>
      <c r="V337" s="9" t="s">
        <v>1428</v>
      </c>
    </row>
    <row r="338" spans="1:22" x14ac:dyDescent="0.3">
      <c r="A338" s="19" t="s">
        <v>2687</v>
      </c>
      <c r="B338" s="6" t="s">
        <v>6</v>
      </c>
      <c r="C338" s="6" t="s">
        <v>16</v>
      </c>
      <c r="D338" s="6" t="s">
        <v>27</v>
      </c>
      <c r="E338" s="7" t="s">
        <v>51</v>
      </c>
      <c r="F338" s="6" t="s">
        <v>3862</v>
      </c>
      <c r="G338" s="6" t="s">
        <v>836</v>
      </c>
      <c r="H338" s="6" t="s">
        <v>44</v>
      </c>
      <c r="I338" s="34">
        <v>42720</v>
      </c>
      <c r="J338" s="34">
        <v>43049</v>
      </c>
      <c r="K338" s="6">
        <v>11</v>
      </c>
      <c r="L338" s="6" t="s">
        <v>70</v>
      </c>
      <c r="M338" s="6" t="s">
        <v>85</v>
      </c>
      <c r="N338" s="6" t="s">
        <v>230</v>
      </c>
      <c r="O338" s="16">
        <v>43129</v>
      </c>
      <c r="P338" s="7" t="s">
        <v>51</v>
      </c>
      <c r="Q338" s="7" t="s">
        <v>51</v>
      </c>
      <c r="R338" s="7" t="s">
        <v>51</v>
      </c>
      <c r="S338" s="25" t="s">
        <v>2688</v>
      </c>
      <c r="T338" s="26" t="s">
        <v>54</v>
      </c>
    </row>
    <row r="339" spans="1:22" x14ac:dyDescent="0.3">
      <c r="A339" s="19" t="s">
        <v>2689</v>
      </c>
      <c r="B339" s="6" t="s">
        <v>4</v>
      </c>
      <c r="C339" s="6" t="s">
        <v>843</v>
      </c>
      <c r="D339" s="6" t="s">
        <v>2682</v>
      </c>
      <c r="E339" s="7" t="s">
        <v>2690</v>
      </c>
      <c r="F339" s="6" t="s">
        <v>3862</v>
      </c>
      <c r="G339" s="6" t="s">
        <v>34</v>
      </c>
      <c r="H339" s="6" t="s">
        <v>43</v>
      </c>
      <c r="I339" s="34">
        <v>41815</v>
      </c>
      <c r="J339" s="34">
        <v>43019</v>
      </c>
      <c r="K339" s="6">
        <v>15</v>
      </c>
      <c r="L339" s="6" t="s">
        <v>70</v>
      </c>
      <c r="M339" s="6" t="s">
        <v>85</v>
      </c>
      <c r="N339" s="6" t="s">
        <v>229</v>
      </c>
      <c r="O339" s="16">
        <v>43129</v>
      </c>
      <c r="P339" s="7" t="s">
        <v>2692</v>
      </c>
      <c r="Q339" s="7" t="s">
        <v>51</v>
      </c>
      <c r="R339" s="7" t="s">
        <v>51</v>
      </c>
      <c r="S339" s="25" t="s">
        <v>2691</v>
      </c>
      <c r="T339" s="26" t="s">
        <v>54</v>
      </c>
      <c r="U339" s="8" t="s">
        <v>2693</v>
      </c>
      <c r="V339" s="9" t="s">
        <v>1428</v>
      </c>
    </row>
    <row r="340" spans="1:22" x14ac:dyDescent="0.3">
      <c r="A340" s="19" t="s">
        <v>2695</v>
      </c>
      <c r="B340" s="6" t="s">
        <v>7</v>
      </c>
      <c r="C340" s="6" t="s">
        <v>16</v>
      </c>
      <c r="D340" s="6" t="s">
        <v>27</v>
      </c>
      <c r="E340" s="7" t="s">
        <v>51</v>
      </c>
      <c r="F340" s="6" t="s">
        <v>76</v>
      </c>
      <c r="G340" s="6" t="s">
        <v>836</v>
      </c>
      <c r="H340" s="6" t="s">
        <v>44</v>
      </c>
      <c r="I340" s="34">
        <v>40716</v>
      </c>
      <c r="J340" s="34">
        <v>40806</v>
      </c>
      <c r="K340" s="6">
        <v>4</v>
      </c>
      <c r="L340" s="6" t="s">
        <v>70</v>
      </c>
      <c r="M340" s="6" t="s">
        <v>85</v>
      </c>
      <c r="N340" s="6" t="s">
        <v>231</v>
      </c>
      <c r="O340" s="16">
        <v>43129</v>
      </c>
      <c r="P340" s="7" t="s">
        <v>51</v>
      </c>
      <c r="Q340" s="7" t="s">
        <v>51</v>
      </c>
      <c r="R340" s="7" t="s">
        <v>51</v>
      </c>
      <c r="S340" s="25" t="s">
        <v>2696</v>
      </c>
      <c r="T340" s="26" t="s">
        <v>54</v>
      </c>
    </row>
    <row r="341" spans="1:22" x14ac:dyDescent="0.3">
      <c r="A341" s="19" t="s">
        <v>2697</v>
      </c>
      <c r="B341" s="6" t="s">
        <v>7</v>
      </c>
      <c r="C341" s="6" t="s">
        <v>16</v>
      </c>
      <c r="D341" s="6" t="s">
        <v>25</v>
      </c>
      <c r="E341" s="7" t="s">
        <v>2698</v>
      </c>
      <c r="F341" s="6" t="s">
        <v>3862</v>
      </c>
      <c r="G341" s="6" t="s">
        <v>34</v>
      </c>
      <c r="H341" s="6" t="s">
        <v>43</v>
      </c>
      <c r="I341" s="34">
        <v>36988</v>
      </c>
      <c r="J341" s="34">
        <v>43102</v>
      </c>
      <c r="K341" s="6">
        <v>1064</v>
      </c>
      <c r="L341" s="6" t="s">
        <v>70</v>
      </c>
      <c r="M341" s="6" t="s">
        <v>85</v>
      </c>
      <c r="N341" s="6" t="s">
        <v>230</v>
      </c>
      <c r="O341" s="16">
        <v>43129</v>
      </c>
      <c r="P341" s="7" t="s">
        <v>2700</v>
      </c>
      <c r="Q341" s="7" t="s">
        <v>51</v>
      </c>
      <c r="R341" s="7" t="s">
        <v>51</v>
      </c>
      <c r="S341" s="25" t="s">
        <v>2699</v>
      </c>
      <c r="T341" s="26" t="s">
        <v>54</v>
      </c>
      <c r="V341" s="9" t="s">
        <v>1428</v>
      </c>
    </row>
    <row r="342" spans="1:22" x14ac:dyDescent="0.3">
      <c r="A342" s="19" t="s">
        <v>207</v>
      </c>
      <c r="B342" s="6" t="s">
        <v>6</v>
      </c>
      <c r="C342" s="6" t="s">
        <v>18</v>
      </c>
      <c r="D342" s="6" t="s">
        <v>27</v>
      </c>
      <c r="E342" s="7" t="s">
        <v>51</v>
      </c>
      <c r="F342" s="6" t="s">
        <v>3862</v>
      </c>
      <c r="G342" s="6" t="s">
        <v>34</v>
      </c>
      <c r="H342" s="6" t="s">
        <v>43</v>
      </c>
      <c r="I342" s="34">
        <v>42194</v>
      </c>
      <c r="J342" s="34">
        <v>43091</v>
      </c>
      <c r="K342" s="6">
        <v>85</v>
      </c>
      <c r="L342" s="6" t="s">
        <v>71</v>
      </c>
      <c r="M342" s="6" t="s">
        <v>82</v>
      </c>
      <c r="N342" s="6" t="s">
        <v>230</v>
      </c>
      <c r="O342" s="16">
        <v>43107</v>
      </c>
      <c r="P342" s="7" t="s">
        <v>208</v>
      </c>
      <c r="Q342" s="7" t="s">
        <v>209</v>
      </c>
      <c r="R342" s="8" t="s">
        <v>210</v>
      </c>
      <c r="S342" s="25" t="s">
        <v>211</v>
      </c>
      <c r="T342" s="26" t="s">
        <v>54</v>
      </c>
    </row>
    <row r="343" spans="1:22" x14ac:dyDescent="0.3">
      <c r="A343" s="19" t="s">
        <v>2701</v>
      </c>
      <c r="B343" s="6" t="s">
        <v>4</v>
      </c>
      <c r="C343" s="6" t="s">
        <v>843</v>
      </c>
      <c r="D343" s="6" t="s">
        <v>27</v>
      </c>
      <c r="E343" s="7" t="s">
        <v>51</v>
      </c>
      <c r="F343" s="6" t="s">
        <v>3862</v>
      </c>
      <c r="G343" s="6" t="s">
        <v>35</v>
      </c>
      <c r="H343" s="6" t="s">
        <v>44</v>
      </c>
      <c r="I343" s="34">
        <v>39127</v>
      </c>
      <c r="J343" s="34">
        <v>41413</v>
      </c>
      <c r="K343" s="6">
        <v>16</v>
      </c>
      <c r="L343" s="6" t="s">
        <v>70</v>
      </c>
      <c r="M343" s="6" t="s">
        <v>85</v>
      </c>
      <c r="N343" s="6" t="s">
        <v>230</v>
      </c>
      <c r="O343" s="16">
        <v>43129</v>
      </c>
      <c r="P343" s="7" t="s">
        <v>51</v>
      </c>
      <c r="Q343" s="7" t="s">
        <v>51</v>
      </c>
      <c r="R343" s="7" t="s">
        <v>51</v>
      </c>
      <c r="S343" s="25" t="s">
        <v>2702</v>
      </c>
      <c r="T343" s="26" t="s">
        <v>54</v>
      </c>
      <c r="U343" s="8" t="s">
        <v>2703</v>
      </c>
    </row>
    <row r="344" spans="1:22" x14ac:dyDescent="0.3">
      <c r="A344" s="19" t="s">
        <v>2704</v>
      </c>
      <c r="B344" s="3" t="s">
        <v>3853</v>
      </c>
      <c r="C344" s="6" t="s">
        <v>16</v>
      </c>
      <c r="D344" s="6" t="s">
        <v>27</v>
      </c>
      <c r="E344" s="7" t="s">
        <v>51</v>
      </c>
      <c r="F344" s="6" t="s">
        <v>3862</v>
      </c>
      <c r="G344" s="6" t="s">
        <v>35</v>
      </c>
      <c r="H344" s="6" t="s">
        <v>43</v>
      </c>
      <c r="I344" s="34">
        <v>42899</v>
      </c>
      <c r="J344" s="34">
        <v>43121</v>
      </c>
      <c r="K344" s="6">
        <v>20</v>
      </c>
      <c r="L344" s="6" t="s">
        <v>70</v>
      </c>
      <c r="M344" s="6" t="s">
        <v>85</v>
      </c>
      <c r="N344" s="6" t="s">
        <v>230</v>
      </c>
      <c r="O344" s="16">
        <v>43129</v>
      </c>
      <c r="P344" s="7" t="s">
        <v>2705</v>
      </c>
      <c r="Q344" s="7" t="s">
        <v>2706</v>
      </c>
      <c r="R344" s="7" t="s">
        <v>2707</v>
      </c>
      <c r="S344" s="25" t="s">
        <v>2708</v>
      </c>
      <c r="T344" s="26" t="s">
        <v>54</v>
      </c>
      <c r="U344" s="8" t="s">
        <v>2709</v>
      </c>
    </row>
    <row r="345" spans="1:22" x14ac:dyDescent="0.3">
      <c r="A345" s="19" t="s">
        <v>2710</v>
      </c>
      <c r="B345" s="6" t="s">
        <v>7</v>
      </c>
      <c r="C345" s="6" t="s">
        <v>16</v>
      </c>
      <c r="D345" s="6" t="s">
        <v>2835</v>
      </c>
      <c r="E345" s="7" t="s">
        <v>2711</v>
      </c>
      <c r="F345" s="6" t="s">
        <v>3862</v>
      </c>
      <c r="G345" s="6" t="s">
        <v>34</v>
      </c>
      <c r="H345" s="6" t="s">
        <v>44</v>
      </c>
      <c r="I345" s="34">
        <v>39551</v>
      </c>
      <c r="J345" s="34">
        <v>39684</v>
      </c>
      <c r="K345" s="6">
        <v>7</v>
      </c>
      <c r="L345" s="6" t="s">
        <v>70</v>
      </c>
      <c r="M345" s="6" t="s">
        <v>85</v>
      </c>
      <c r="N345" s="6" t="s">
        <v>231</v>
      </c>
      <c r="O345" s="16">
        <v>43129</v>
      </c>
      <c r="P345" s="7" t="s">
        <v>51</v>
      </c>
      <c r="Q345" s="7" t="s">
        <v>51</v>
      </c>
      <c r="R345" s="7" t="s">
        <v>51</v>
      </c>
      <c r="S345" s="25" t="s">
        <v>2712</v>
      </c>
      <c r="T345" s="26" t="s">
        <v>54</v>
      </c>
    </row>
    <row r="346" spans="1:22" x14ac:dyDescent="0.3">
      <c r="A346" s="19" t="s">
        <v>212</v>
      </c>
      <c r="B346" s="6" t="s">
        <v>6</v>
      </c>
      <c r="C346" s="6" t="s">
        <v>16</v>
      </c>
      <c r="D346" s="6" t="s">
        <v>27</v>
      </c>
      <c r="E346" s="7" t="s">
        <v>51</v>
      </c>
      <c r="F346" s="40" t="s">
        <v>3861</v>
      </c>
      <c r="G346" s="6" t="s">
        <v>34</v>
      </c>
      <c r="H346" s="6" t="s">
        <v>43</v>
      </c>
      <c r="I346" s="35">
        <v>42740</v>
      </c>
      <c r="J346" s="35">
        <v>43109</v>
      </c>
      <c r="K346" s="6">
        <v>48</v>
      </c>
      <c r="L346" s="6" t="s">
        <v>66</v>
      </c>
      <c r="M346" s="6" t="s">
        <v>83</v>
      </c>
      <c r="N346" s="6" t="s">
        <v>230</v>
      </c>
      <c r="O346" s="16">
        <v>43111</v>
      </c>
      <c r="P346" s="7" t="s">
        <v>51</v>
      </c>
      <c r="Q346" s="7" t="s">
        <v>51</v>
      </c>
      <c r="R346" s="7" t="s">
        <v>51</v>
      </c>
      <c r="S346" s="25" t="s">
        <v>213</v>
      </c>
      <c r="T346" s="26" t="s">
        <v>54</v>
      </c>
      <c r="U346" s="8" t="s">
        <v>214</v>
      </c>
    </row>
    <row r="347" spans="1:22" x14ac:dyDescent="0.3">
      <c r="A347" s="19" t="s">
        <v>2713</v>
      </c>
      <c r="B347" s="6" t="s">
        <v>8</v>
      </c>
      <c r="C347" s="6" t="s">
        <v>16</v>
      </c>
      <c r="D347" s="6" t="s">
        <v>2682</v>
      </c>
      <c r="E347" s="7" t="s">
        <v>2714</v>
      </c>
      <c r="F347" s="6" t="s">
        <v>3862</v>
      </c>
      <c r="G347" s="6" t="s">
        <v>34</v>
      </c>
      <c r="H347" s="6" t="s">
        <v>43</v>
      </c>
      <c r="I347" s="34">
        <v>41019</v>
      </c>
      <c r="J347" s="34">
        <v>43067</v>
      </c>
      <c r="K347" s="6">
        <v>23</v>
      </c>
      <c r="L347" s="6" t="s">
        <v>70</v>
      </c>
      <c r="M347" s="6" t="s">
        <v>85</v>
      </c>
      <c r="N347" s="6" t="s">
        <v>230</v>
      </c>
      <c r="O347" s="16">
        <v>43129</v>
      </c>
      <c r="P347" s="7" t="s">
        <v>2716</v>
      </c>
      <c r="Q347" s="7" t="s">
        <v>51</v>
      </c>
      <c r="R347" s="7" t="s">
        <v>51</v>
      </c>
      <c r="S347" s="25" t="s">
        <v>2715</v>
      </c>
      <c r="T347" s="26" t="s">
        <v>54</v>
      </c>
      <c r="V347" s="9" t="s">
        <v>1428</v>
      </c>
    </row>
    <row r="348" spans="1:22" x14ac:dyDescent="0.3">
      <c r="A348" s="19" t="s">
        <v>2717</v>
      </c>
      <c r="B348" s="6" t="s">
        <v>8</v>
      </c>
      <c r="C348" s="6" t="s">
        <v>16</v>
      </c>
      <c r="D348" s="6" t="s">
        <v>2682</v>
      </c>
      <c r="E348" s="7" t="s">
        <v>2714</v>
      </c>
      <c r="F348" s="6" t="s">
        <v>3862</v>
      </c>
      <c r="G348" s="6" t="s">
        <v>34</v>
      </c>
      <c r="H348" s="6" t="s">
        <v>43</v>
      </c>
      <c r="I348" s="34">
        <v>38684</v>
      </c>
      <c r="J348" s="34">
        <v>42901</v>
      </c>
      <c r="K348" s="6">
        <v>106</v>
      </c>
      <c r="L348" s="6" t="s">
        <v>70</v>
      </c>
      <c r="M348" s="6" t="s">
        <v>85</v>
      </c>
      <c r="N348" s="6" t="s">
        <v>229</v>
      </c>
      <c r="O348" s="16">
        <v>43129</v>
      </c>
      <c r="P348" s="7" t="s">
        <v>2719</v>
      </c>
      <c r="Q348" s="7" t="s">
        <v>51</v>
      </c>
      <c r="R348" s="7" t="s">
        <v>51</v>
      </c>
      <c r="S348" s="25" t="s">
        <v>2718</v>
      </c>
      <c r="T348" s="26" t="s">
        <v>54</v>
      </c>
      <c r="V348" s="9" t="s">
        <v>1428</v>
      </c>
    </row>
    <row r="349" spans="1:22" x14ac:dyDescent="0.3">
      <c r="A349" s="19" t="s">
        <v>2720</v>
      </c>
      <c r="B349" s="6" t="s">
        <v>8</v>
      </c>
      <c r="C349" s="6" t="s">
        <v>16</v>
      </c>
      <c r="D349" s="6" t="s">
        <v>2682</v>
      </c>
      <c r="E349" s="7" t="s">
        <v>2714</v>
      </c>
      <c r="F349" s="6" t="s">
        <v>3862</v>
      </c>
      <c r="G349" s="6" t="s">
        <v>34</v>
      </c>
      <c r="H349" s="6" t="s">
        <v>43</v>
      </c>
      <c r="I349" s="34">
        <v>34789</v>
      </c>
      <c r="J349" s="34">
        <v>42901</v>
      </c>
      <c r="K349" s="6">
        <v>108</v>
      </c>
      <c r="L349" s="6" t="s">
        <v>70</v>
      </c>
      <c r="M349" s="6" t="s">
        <v>85</v>
      </c>
      <c r="N349" s="6" t="s">
        <v>229</v>
      </c>
      <c r="O349" s="16">
        <v>43129</v>
      </c>
      <c r="P349" s="7" t="s">
        <v>2722</v>
      </c>
      <c r="Q349" s="7" t="s">
        <v>51</v>
      </c>
      <c r="R349" s="7" t="s">
        <v>51</v>
      </c>
      <c r="S349" s="25" t="s">
        <v>2721</v>
      </c>
      <c r="T349" s="26" t="s">
        <v>54</v>
      </c>
      <c r="V349" s="9" t="s">
        <v>1428</v>
      </c>
    </row>
    <row r="350" spans="1:22" x14ac:dyDescent="0.3">
      <c r="A350" s="19" t="s">
        <v>201</v>
      </c>
      <c r="B350" s="6" t="s">
        <v>6</v>
      </c>
      <c r="C350" s="6" t="s">
        <v>16</v>
      </c>
      <c r="D350" s="6" t="s">
        <v>24</v>
      </c>
      <c r="E350" s="7" t="s">
        <v>202</v>
      </c>
      <c r="F350" s="40" t="s">
        <v>3861</v>
      </c>
      <c r="G350" s="6" t="s">
        <v>34</v>
      </c>
      <c r="H350" s="6" t="s">
        <v>43</v>
      </c>
      <c r="I350" s="34">
        <v>42225</v>
      </c>
      <c r="J350" s="34">
        <v>43108</v>
      </c>
      <c r="K350" s="6">
        <v>132</v>
      </c>
      <c r="L350" s="6" t="s">
        <v>93</v>
      </c>
      <c r="M350" s="6" t="s">
        <v>85</v>
      </c>
      <c r="N350" s="6" t="s">
        <v>230</v>
      </c>
      <c r="O350" s="16">
        <v>43107</v>
      </c>
      <c r="P350" s="7" t="s">
        <v>205</v>
      </c>
      <c r="Q350" s="7" t="s">
        <v>204</v>
      </c>
      <c r="R350" s="7" t="s">
        <v>203</v>
      </c>
      <c r="S350" s="25" t="s">
        <v>206</v>
      </c>
      <c r="T350" s="26" t="s">
        <v>54</v>
      </c>
    </row>
    <row r="351" spans="1:22" x14ac:dyDescent="0.3">
      <c r="A351" s="19" t="s">
        <v>2723</v>
      </c>
      <c r="B351" s="6" t="s">
        <v>7</v>
      </c>
      <c r="C351" s="6" t="s">
        <v>16</v>
      </c>
      <c r="D351" s="6" t="s">
        <v>25</v>
      </c>
      <c r="E351" s="7" t="s">
        <v>2724</v>
      </c>
      <c r="F351" s="6" t="s">
        <v>3862</v>
      </c>
      <c r="G351" s="6" t="s">
        <v>34</v>
      </c>
      <c r="H351" s="6" t="s">
        <v>43</v>
      </c>
      <c r="I351" s="34">
        <v>39215</v>
      </c>
      <c r="J351" s="34">
        <v>42963</v>
      </c>
      <c r="K351" s="6">
        <v>36</v>
      </c>
      <c r="L351" s="6" t="s">
        <v>70</v>
      </c>
      <c r="M351" s="6" t="s">
        <v>85</v>
      </c>
      <c r="N351" s="6" t="s">
        <v>229</v>
      </c>
      <c r="O351" s="16">
        <v>43129</v>
      </c>
      <c r="P351" s="7" t="s">
        <v>51</v>
      </c>
      <c r="Q351" s="7" t="s">
        <v>51</v>
      </c>
      <c r="R351" s="7" t="s">
        <v>51</v>
      </c>
      <c r="S351" s="25" t="s">
        <v>2725</v>
      </c>
      <c r="T351" s="26" t="s">
        <v>54</v>
      </c>
      <c r="V351" s="9" t="s">
        <v>1428</v>
      </c>
    </row>
    <row r="352" spans="1:22" x14ac:dyDescent="0.3">
      <c r="A352" s="19" t="s">
        <v>2726</v>
      </c>
      <c r="B352" s="6" t="s">
        <v>6</v>
      </c>
      <c r="C352" s="6" t="s">
        <v>16</v>
      </c>
      <c r="D352" s="6" t="s">
        <v>27</v>
      </c>
      <c r="E352" s="7" t="s">
        <v>51</v>
      </c>
      <c r="F352" s="6" t="s">
        <v>3862</v>
      </c>
      <c r="G352" s="6" t="s">
        <v>34</v>
      </c>
      <c r="H352" s="6" t="s">
        <v>43</v>
      </c>
      <c r="I352" s="34">
        <v>42948</v>
      </c>
      <c r="J352" s="34">
        <v>43045</v>
      </c>
      <c r="K352" s="6">
        <v>10</v>
      </c>
      <c r="L352" s="6" t="s">
        <v>70</v>
      </c>
      <c r="M352" s="6" t="s">
        <v>85</v>
      </c>
      <c r="N352" s="6" t="s">
        <v>230</v>
      </c>
      <c r="O352" s="16">
        <v>43129</v>
      </c>
      <c r="P352" s="7" t="s">
        <v>2727</v>
      </c>
      <c r="Q352" s="7" t="s">
        <v>2728</v>
      </c>
      <c r="R352" s="7" t="s">
        <v>51</v>
      </c>
      <c r="S352" s="25" t="s">
        <v>2729</v>
      </c>
      <c r="T352" s="26" t="s">
        <v>54</v>
      </c>
      <c r="U352" s="8" t="s">
        <v>2730</v>
      </c>
    </row>
    <row r="353" spans="1:22" x14ac:dyDescent="0.3">
      <c r="A353" s="19" t="s">
        <v>2731</v>
      </c>
      <c r="B353" s="6" t="s">
        <v>7</v>
      </c>
      <c r="C353" s="6" t="s">
        <v>16</v>
      </c>
      <c r="D353" s="6" t="s">
        <v>25</v>
      </c>
      <c r="E353" s="7" t="s">
        <v>2735</v>
      </c>
      <c r="F353" s="6" t="s">
        <v>3862</v>
      </c>
      <c r="G353" s="6" t="s">
        <v>34</v>
      </c>
      <c r="H353" s="6" t="s">
        <v>43</v>
      </c>
      <c r="I353" s="34">
        <v>41913</v>
      </c>
      <c r="J353" s="34">
        <v>43125</v>
      </c>
      <c r="K353" s="6">
        <v>72</v>
      </c>
      <c r="L353" s="6" t="s">
        <v>70</v>
      </c>
      <c r="M353" s="6" t="s">
        <v>85</v>
      </c>
      <c r="N353" s="6" t="s">
        <v>230</v>
      </c>
      <c r="O353" s="16">
        <v>43129</v>
      </c>
      <c r="P353" s="7" t="s">
        <v>2733</v>
      </c>
      <c r="Q353" s="7" t="s">
        <v>51</v>
      </c>
      <c r="R353" s="7" t="s">
        <v>51</v>
      </c>
      <c r="S353" s="25" t="s">
        <v>2732</v>
      </c>
      <c r="T353" s="26" t="s">
        <v>54</v>
      </c>
      <c r="V353" s="2" t="s">
        <v>1428</v>
      </c>
    </row>
    <row r="354" spans="1:22" x14ac:dyDescent="0.3">
      <c r="A354" s="19" t="s">
        <v>2734</v>
      </c>
      <c r="B354" s="6" t="s">
        <v>7</v>
      </c>
      <c r="C354" s="6" t="s">
        <v>16</v>
      </c>
      <c r="D354" s="6" t="s">
        <v>27</v>
      </c>
      <c r="E354" s="7" t="s">
        <v>51</v>
      </c>
      <c r="F354" s="6" t="s">
        <v>76</v>
      </c>
      <c r="G354" s="6" t="s">
        <v>836</v>
      </c>
      <c r="H354" s="6" t="s">
        <v>44</v>
      </c>
      <c r="I354" s="34">
        <v>41281</v>
      </c>
      <c r="J354" s="34">
        <v>42096</v>
      </c>
      <c r="K354" s="6">
        <v>245</v>
      </c>
      <c r="L354" s="6" t="s">
        <v>70</v>
      </c>
      <c r="M354" s="6" t="s">
        <v>85</v>
      </c>
      <c r="N354" s="6" t="s">
        <v>231</v>
      </c>
      <c r="O354" s="16">
        <v>43129</v>
      </c>
      <c r="P354" s="7" t="s">
        <v>2737</v>
      </c>
      <c r="Q354" s="7" t="s">
        <v>51</v>
      </c>
      <c r="R354" s="7" t="s">
        <v>51</v>
      </c>
      <c r="S354" s="25" t="s">
        <v>2736</v>
      </c>
      <c r="T354" s="26" t="s">
        <v>54</v>
      </c>
    </row>
    <row r="355" spans="1:22" x14ac:dyDescent="0.3">
      <c r="A355" s="19" t="s">
        <v>2738</v>
      </c>
      <c r="B355" s="6" t="s">
        <v>3902</v>
      </c>
      <c r="C355" s="6" t="s">
        <v>16</v>
      </c>
      <c r="D355" s="6" t="s">
        <v>25</v>
      </c>
      <c r="E355" s="7" t="s">
        <v>2739</v>
      </c>
      <c r="F355" s="6" t="s">
        <v>3862</v>
      </c>
      <c r="G355" s="6" t="s">
        <v>35</v>
      </c>
      <c r="H355" s="6" t="s">
        <v>44</v>
      </c>
      <c r="I355" s="34">
        <v>40427</v>
      </c>
      <c r="J355" s="34">
        <v>41326</v>
      </c>
      <c r="K355" s="6">
        <v>8</v>
      </c>
      <c r="L355" s="6" t="s">
        <v>70</v>
      </c>
      <c r="M355" s="6" t="s">
        <v>85</v>
      </c>
      <c r="N355" s="6" t="s">
        <v>231</v>
      </c>
      <c r="O355" s="16">
        <v>43129</v>
      </c>
      <c r="P355" s="7" t="s">
        <v>2740</v>
      </c>
      <c r="Q355" s="7" t="s">
        <v>51</v>
      </c>
      <c r="R355" s="7" t="s">
        <v>51</v>
      </c>
      <c r="S355" s="25" t="s">
        <v>2741</v>
      </c>
      <c r="T355" s="26" t="s">
        <v>54</v>
      </c>
      <c r="U355" s="8" t="s">
        <v>2742</v>
      </c>
    </row>
    <row r="356" spans="1:22" x14ac:dyDescent="0.3">
      <c r="A356" s="19" t="s">
        <v>2743</v>
      </c>
      <c r="B356" s="6" t="s">
        <v>157</v>
      </c>
      <c r="C356" s="6" t="s">
        <v>16</v>
      </c>
      <c r="D356" s="6" t="s">
        <v>27</v>
      </c>
      <c r="E356" s="7" t="s">
        <v>51</v>
      </c>
      <c r="F356" s="6" t="s">
        <v>3860</v>
      </c>
      <c r="G356" s="6" t="s">
        <v>34</v>
      </c>
      <c r="H356" s="6" t="s">
        <v>43</v>
      </c>
      <c r="I356" s="34">
        <v>42075</v>
      </c>
      <c r="J356" s="34">
        <v>43123</v>
      </c>
      <c r="K356" s="6">
        <v>25</v>
      </c>
      <c r="L356" s="6" t="s">
        <v>66</v>
      </c>
      <c r="M356" s="6" t="s">
        <v>85</v>
      </c>
      <c r="N356" s="6" t="s">
        <v>230</v>
      </c>
      <c r="O356" s="16">
        <v>43129</v>
      </c>
      <c r="P356" s="7" t="s">
        <v>2745</v>
      </c>
      <c r="Q356" s="7" t="s">
        <v>51</v>
      </c>
      <c r="R356" s="7" t="s">
        <v>51</v>
      </c>
      <c r="S356" s="25" t="s">
        <v>2744</v>
      </c>
      <c r="T356" s="26" t="s">
        <v>54</v>
      </c>
      <c r="U356" s="8" t="s">
        <v>2746</v>
      </c>
    </row>
    <row r="357" spans="1:22" x14ac:dyDescent="0.3">
      <c r="A357" s="19" t="s">
        <v>2747</v>
      </c>
      <c r="B357" s="6" t="s">
        <v>7</v>
      </c>
      <c r="C357" s="6" t="s">
        <v>16</v>
      </c>
      <c r="D357" s="6" t="s">
        <v>27</v>
      </c>
      <c r="E357" s="7" t="s">
        <v>51</v>
      </c>
      <c r="F357" s="6" t="s">
        <v>3862</v>
      </c>
      <c r="G357" s="6" t="s">
        <v>35</v>
      </c>
      <c r="H357" s="6" t="s">
        <v>44</v>
      </c>
      <c r="I357" s="34">
        <v>40993</v>
      </c>
      <c r="J357" s="34">
        <v>41795</v>
      </c>
      <c r="K357" s="6">
        <v>12</v>
      </c>
      <c r="L357" s="6" t="s">
        <v>70</v>
      </c>
      <c r="M357" s="6" t="s">
        <v>85</v>
      </c>
      <c r="N357" s="6" t="s">
        <v>231</v>
      </c>
      <c r="O357" s="16">
        <v>43129</v>
      </c>
      <c r="P357" s="7" t="s">
        <v>2748</v>
      </c>
      <c r="Q357" s="7" t="s">
        <v>51</v>
      </c>
      <c r="R357" s="7" t="s">
        <v>2750</v>
      </c>
      <c r="S357" s="25" t="s">
        <v>2749</v>
      </c>
      <c r="T357" s="26" t="s">
        <v>54</v>
      </c>
    </row>
    <row r="358" spans="1:22" x14ac:dyDescent="0.3">
      <c r="A358" s="19" t="s">
        <v>2751</v>
      </c>
      <c r="B358" s="6" t="s">
        <v>6</v>
      </c>
      <c r="C358" s="6" t="s">
        <v>16</v>
      </c>
      <c r="D358" s="6" t="s">
        <v>2682</v>
      </c>
      <c r="E358" s="7" t="s">
        <v>2752</v>
      </c>
      <c r="F358" s="6" t="s">
        <v>3862</v>
      </c>
      <c r="G358" s="6" t="s">
        <v>34</v>
      </c>
      <c r="H358" s="6" t="s">
        <v>43</v>
      </c>
      <c r="I358" s="34">
        <v>41029</v>
      </c>
      <c r="J358" s="34">
        <v>43118</v>
      </c>
      <c r="K358" s="6">
        <v>219</v>
      </c>
      <c r="L358" s="6" t="s">
        <v>70</v>
      </c>
      <c r="M358" s="6" t="s">
        <v>85</v>
      </c>
      <c r="N358" s="6" t="s">
        <v>230</v>
      </c>
      <c r="O358" s="16">
        <v>43129</v>
      </c>
      <c r="P358" s="7" t="s">
        <v>2754</v>
      </c>
      <c r="Q358" s="7" t="s">
        <v>2755</v>
      </c>
      <c r="R358" s="7" t="s">
        <v>2756</v>
      </c>
      <c r="S358" s="25" t="s">
        <v>2753</v>
      </c>
      <c r="T358" s="26" t="s">
        <v>54</v>
      </c>
    </row>
    <row r="359" spans="1:22" x14ac:dyDescent="0.3">
      <c r="A359" s="19" t="s">
        <v>2757</v>
      </c>
      <c r="B359" s="6" t="s">
        <v>7</v>
      </c>
      <c r="C359" s="6" t="s">
        <v>16</v>
      </c>
      <c r="D359" s="6" t="s">
        <v>22</v>
      </c>
      <c r="E359" s="7" t="s">
        <v>2775</v>
      </c>
      <c r="F359" s="40" t="s">
        <v>3861</v>
      </c>
      <c r="G359" s="6" t="s">
        <v>35</v>
      </c>
      <c r="H359" s="6" t="s">
        <v>43</v>
      </c>
      <c r="I359" s="34">
        <v>42968</v>
      </c>
      <c r="J359" s="34">
        <v>43119</v>
      </c>
      <c r="K359" s="6">
        <v>7</v>
      </c>
      <c r="L359" s="6" t="s">
        <v>70</v>
      </c>
      <c r="M359" s="6" t="s">
        <v>85</v>
      </c>
      <c r="N359" s="6" t="s">
        <v>230</v>
      </c>
      <c r="O359" s="16">
        <v>43129</v>
      </c>
      <c r="P359" s="7" t="s">
        <v>2758</v>
      </c>
      <c r="Q359" s="7" t="s">
        <v>2760</v>
      </c>
      <c r="R359" s="7" t="s">
        <v>2759</v>
      </c>
      <c r="S359" s="25" t="s">
        <v>2761</v>
      </c>
      <c r="T359" s="26" t="s">
        <v>54</v>
      </c>
    </row>
    <row r="360" spans="1:22" x14ac:dyDescent="0.3">
      <c r="A360" s="19" t="s">
        <v>2762</v>
      </c>
      <c r="B360" s="6" t="s">
        <v>12</v>
      </c>
      <c r="C360" s="6" t="s">
        <v>16</v>
      </c>
      <c r="D360" s="6" t="s">
        <v>27</v>
      </c>
      <c r="E360" s="7" t="s">
        <v>51</v>
      </c>
      <c r="F360" s="6" t="s">
        <v>3862</v>
      </c>
      <c r="G360" s="6" t="s">
        <v>34</v>
      </c>
      <c r="H360" s="6" t="s">
        <v>44</v>
      </c>
      <c r="I360" s="34">
        <v>42400</v>
      </c>
      <c r="J360" s="34">
        <v>42436</v>
      </c>
      <c r="K360" s="6">
        <v>2</v>
      </c>
      <c r="L360" s="6" t="s">
        <v>76</v>
      </c>
      <c r="M360" s="6" t="s">
        <v>85</v>
      </c>
      <c r="N360" s="6" t="s">
        <v>231</v>
      </c>
      <c r="O360" s="16">
        <v>43129</v>
      </c>
      <c r="P360" s="7" t="s">
        <v>2765</v>
      </c>
      <c r="Q360" s="7" t="s">
        <v>2764</v>
      </c>
      <c r="R360" s="7" t="s">
        <v>2763</v>
      </c>
      <c r="S360" s="25" t="s">
        <v>2761</v>
      </c>
      <c r="T360" s="26" t="s">
        <v>54</v>
      </c>
    </row>
    <row r="361" spans="1:22" x14ac:dyDescent="0.3">
      <c r="A361" s="19" t="s">
        <v>215</v>
      </c>
      <c r="B361" s="6" t="s">
        <v>6</v>
      </c>
      <c r="C361" s="6" t="s">
        <v>16</v>
      </c>
      <c r="D361" s="6" t="s">
        <v>2682</v>
      </c>
      <c r="E361" s="7" t="s">
        <v>216</v>
      </c>
      <c r="F361" s="6" t="s">
        <v>3862</v>
      </c>
      <c r="G361" s="6" t="s">
        <v>34</v>
      </c>
      <c r="H361" s="6" t="s">
        <v>43</v>
      </c>
      <c r="I361" s="34">
        <v>43020</v>
      </c>
      <c r="J361" s="34">
        <v>43066</v>
      </c>
      <c r="K361" s="6">
        <v>6</v>
      </c>
      <c r="L361" s="6" t="s">
        <v>70</v>
      </c>
      <c r="M361" s="6" t="s">
        <v>85</v>
      </c>
      <c r="N361" s="6" t="s">
        <v>230</v>
      </c>
      <c r="O361" s="16">
        <v>43107</v>
      </c>
      <c r="P361" s="7" t="s">
        <v>217</v>
      </c>
      <c r="Q361" s="23" t="s">
        <v>51</v>
      </c>
      <c r="R361" s="7" t="s">
        <v>51</v>
      </c>
      <c r="S361" s="25" t="s">
        <v>218</v>
      </c>
      <c r="T361" s="26" t="s">
        <v>54</v>
      </c>
    </row>
    <row r="362" spans="1:22" x14ac:dyDescent="0.3">
      <c r="A362" s="19" t="s">
        <v>2766</v>
      </c>
      <c r="B362" s="6" t="s">
        <v>7</v>
      </c>
      <c r="C362" s="6" t="s">
        <v>16</v>
      </c>
      <c r="D362" s="6" t="s">
        <v>25</v>
      </c>
      <c r="E362" s="7" t="s">
        <v>2771</v>
      </c>
      <c r="F362" s="6" t="s">
        <v>3862</v>
      </c>
      <c r="G362" s="6" t="s">
        <v>167</v>
      </c>
      <c r="H362" s="6" t="s">
        <v>43</v>
      </c>
      <c r="I362" s="34">
        <v>42009</v>
      </c>
      <c r="J362" s="34">
        <v>43115</v>
      </c>
      <c r="K362" s="6">
        <v>25</v>
      </c>
      <c r="L362" s="6" t="s">
        <v>70</v>
      </c>
      <c r="M362" s="6" t="s">
        <v>85</v>
      </c>
      <c r="N362" s="6" t="s">
        <v>230</v>
      </c>
      <c r="O362" s="16">
        <v>43129</v>
      </c>
      <c r="P362" s="7" t="s">
        <v>2768</v>
      </c>
      <c r="Q362" s="7"/>
      <c r="R362" s="7"/>
      <c r="S362" s="25" t="s">
        <v>2769</v>
      </c>
      <c r="T362" s="26" t="s">
        <v>54</v>
      </c>
      <c r="U362" s="8" t="s">
        <v>2767</v>
      </c>
      <c r="V362" s="9" t="s">
        <v>1428</v>
      </c>
    </row>
    <row r="363" spans="1:22" x14ac:dyDescent="0.3">
      <c r="A363" s="19" t="s">
        <v>2770</v>
      </c>
      <c r="B363" s="6" t="s">
        <v>7</v>
      </c>
      <c r="C363" s="6" t="s">
        <v>16</v>
      </c>
      <c r="D363" s="6" t="s">
        <v>2835</v>
      </c>
      <c r="E363" s="7" t="s">
        <v>2772</v>
      </c>
      <c r="F363" s="6" t="s">
        <v>3862</v>
      </c>
      <c r="G363" s="6" t="s">
        <v>34</v>
      </c>
      <c r="H363" s="6" t="s">
        <v>43</v>
      </c>
      <c r="I363" s="34">
        <v>39172</v>
      </c>
      <c r="J363" s="34">
        <v>40176</v>
      </c>
      <c r="K363" s="6">
        <v>47</v>
      </c>
      <c r="L363" s="6" t="s">
        <v>67</v>
      </c>
      <c r="M363" s="6" t="s">
        <v>85</v>
      </c>
      <c r="N363" s="6" t="s">
        <v>231</v>
      </c>
      <c r="O363" s="16">
        <v>43129</v>
      </c>
      <c r="P363" s="7" t="s">
        <v>2774</v>
      </c>
      <c r="Q363" s="7" t="s">
        <v>51</v>
      </c>
      <c r="R363" s="7" t="s">
        <v>51</v>
      </c>
      <c r="S363" s="25" t="s">
        <v>2773</v>
      </c>
      <c r="T363" s="26" t="s">
        <v>54</v>
      </c>
      <c r="V363" s="9" t="s">
        <v>1428</v>
      </c>
    </row>
    <row r="364" spans="1:22" x14ac:dyDescent="0.3">
      <c r="A364" s="19" t="s">
        <v>2599</v>
      </c>
      <c r="B364" s="6" t="s">
        <v>376</v>
      </c>
      <c r="C364" s="6" t="s">
        <v>16</v>
      </c>
      <c r="D364" s="6" t="s">
        <v>27</v>
      </c>
      <c r="E364" s="7" t="s">
        <v>51</v>
      </c>
      <c r="F364" s="40" t="s">
        <v>3859</v>
      </c>
      <c r="G364" s="6" t="s">
        <v>836</v>
      </c>
      <c r="H364" s="6" t="s">
        <v>43</v>
      </c>
      <c r="I364" s="34">
        <v>42025</v>
      </c>
      <c r="J364" s="34">
        <v>43124</v>
      </c>
      <c r="K364" s="6">
        <v>166</v>
      </c>
      <c r="L364" s="6" t="s">
        <v>66</v>
      </c>
      <c r="M364" s="6" t="s">
        <v>118</v>
      </c>
      <c r="N364" s="6" t="s">
        <v>230</v>
      </c>
      <c r="O364" s="16">
        <v>43128</v>
      </c>
      <c r="P364" s="7" t="s">
        <v>2600</v>
      </c>
      <c r="Q364" s="7" t="s">
        <v>2601</v>
      </c>
      <c r="R364" s="7" t="s">
        <v>2602</v>
      </c>
      <c r="S364" s="25" t="s">
        <v>2603</v>
      </c>
      <c r="T364" s="26" t="s">
        <v>54</v>
      </c>
    </row>
    <row r="365" spans="1:22" x14ac:dyDescent="0.3">
      <c r="A365" s="19" t="s">
        <v>2604</v>
      </c>
      <c r="B365" s="6" t="s">
        <v>6</v>
      </c>
      <c r="C365" s="6" t="s">
        <v>16</v>
      </c>
      <c r="D365" s="6" t="s">
        <v>27</v>
      </c>
      <c r="E365" s="7" t="s">
        <v>51</v>
      </c>
      <c r="F365" s="6" t="s">
        <v>3862</v>
      </c>
      <c r="G365" s="6" t="s">
        <v>34</v>
      </c>
      <c r="H365" s="6" t="s">
        <v>44</v>
      </c>
      <c r="I365" s="34">
        <v>40924</v>
      </c>
      <c r="J365" s="34">
        <v>41745</v>
      </c>
      <c r="K365" s="6">
        <v>11</v>
      </c>
      <c r="L365" s="6" t="s">
        <v>70</v>
      </c>
      <c r="M365" s="6" t="s">
        <v>85</v>
      </c>
      <c r="N365" s="6" t="s">
        <v>231</v>
      </c>
      <c r="O365" s="16">
        <v>43128</v>
      </c>
      <c r="P365" s="7" t="s">
        <v>51</v>
      </c>
      <c r="Q365" s="7" t="s">
        <v>51</v>
      </c>
      <c r="R365" s="7" t="s">
        <v>51</v>
      </c>
      <c r="S365" s="25" t="s">
        <v>2605</v>
      </c>
      <c r="T365" s="26" t="s">
        <v>54</v>
      </c>
    </row>
    <row r="366" spans="1:22" x14ac:dyDescent="0.3">
      <c r="A366" s="19" t="s">
        <v>2606</v>
      </c>
      <c r="B366" s="6" t="s">
        <v>376</v>
      </c>
      <c r="C366" s="6" t="s">
        <v>16</v>
      </c>
      <c r="D366" s="6" t="s">
        <v>27</v>
      </c>
      <c r="E366" s="7" t="s">
        <v>51</v>
      </c>
      <c r="F366" s="6" t="s">
        <v>76</v>
      </c>
      <c r="G366" s="6" t="s">
        <v>836</v>
      </c>
      <c r="H366" s="6" t="s">
        <v>43</v>
      </c>
      <c r="I366" s="34">
        <v>41667</v>
      </c>
      <c r="J366" s="34">
        <v>43103</v>
      </c>
      <c r="K366" s="6">
        <v>55</v>
      </c>
      <c r="L366" s="6" t="s">
        <v>70</v>
      </c>
      <c r="M366" s="6" t="s">
        <v>82</v>
      </c>
      <c r="N366" s="6" t="s">
        <v>230</v>
      </c>
      <c r="O366" s="16">
        <v>43128</v>
      </c>
      <c r="P366" s="7" t="s">
        <v>2608</v>
      </c>
      <c r="Q366" s="7" t="s">
        <v>51</v>
      </c>
      <c r="R366" s="7" t="s">
        <v>51</v>
      </c>
      <c r="S366" s="25" t="s">
        <v>2607</v>
      </c>
      <c r="T366" s="26" t="s">
        <v>54</v>
      </c>
    </row>
    <row r="367" spans="1:22" x14ac:dyDescent="0.3">
      <c r="A367" s="19" t="s">
        <v>2609</v>
      </c>
      <c r="B367" s="6" t="s">
        <v>3902</v>
      </c>
      <c r="C367" s="6" t="s">
        <v>16</v>
      </c>
      <c r="D367" s="6" t="s">
        <v>27</v>
      </c>
      <c r="E367" s="7" t="s">
        <v>51</v>
      </c>
      <c r="F367" s="6" t="s">
        <v>3862</v>
      </c>
      <c r="G367" s="6" t="s">
        <v>34</v>
      </c>
      <c r="H367" s="6" t="s">
        <v>43</v>
      </c>
      <c r="I367" s="34">
        <v>42360</v>
      </c>
      <c r="J367" s="34">
        <v>43074</v>
      </c>
      <c r="K367" s="6">
        <v>26</v>
      </c>
      <c r="L367" s="6" t="s">
        <v>70</v>
      </c>
      <c r="M367" s="6" t="s">
        <v>85</v>
      </c>
      <c r="N367" s="6" t="s">
        <v>230</v>
      </c>
      <c r="O367" s="16">
        <v>43128</v>
      </c>
      <c r="P367" s="7" t="s">
        <v>2610</v>
      </c>
      <c r="Q367" s="7" t="s">
        <v>51</v>
      </c>
      <c r="R367" s="7" t="s">
        <v>51</v>
      </c>
      <c r="S367" s="25" t="s">
        <v>2611</v>
      </c>
      <c r="T367" s="26" t="s">
        <v>54</v>
      </c>
    </row>
    <row r="368" spans="1:22" x14ac:dyDescent="0.3">
      <c r="A368" s="19" t="s">
        <v>2612</v>
      </c>
      <c r="B368" s="6" t="s">
        <v>8</v>
      </c>
      <c r="C368" s="6" t="s">
        <v>843</v>
      </c>
      <c r="D368" s="6" t="s">
        <v>2682</v>
      </c>
      <c r="E368" s="7" t="s">
        <v>2363</v>
      </c>
      <c r="F368" s="6" t="s">
        <v>3862</v>
      </c>
      <c r="G368" s="6" t="s">
        <v>1043</v>
      </c>
      <c r="H368" s="6" t="s">
        <v>43</v>
      </c>
      <c r="I368" s="34">
        <v>42107</v>
      </c>
      <c r="J368" s="34">
        <v>42109</v>
      </c>
      <c r="K368" s="6">
        <v>9</v>
      </c>
      <c r="L368" s="6" t="s">
        <v>76</v>
      </c>
      <c r="M368" s="6" t="s">
        <v>85</v>
      </c>
      <c r="N368" s="6" t="s">
        <v>231</v>
      </c>
      <c r="O368" s="16">
        <v>43128</v>
      </c>
      <c r="P368" s="7" t="s">
        <v>2615</v>
      </c>
      <c r="Q368" s="7" t="s">
        <v>51</v>
      </c>
      <c r="R368" s="7" t="s">
        <v>2614</v>
      </c>
      <c r="S368" s="25" t="s">
        <v>2613</v>
      </c>
      <c r="T368" s="26" t="s">
        <v>54</v>
      </c>
      <c r="V368" s="9" t="s">
        <v>1428</v>
      </c>
    </row>
    <row r="369" spans="1:22" x14ac:dyDescent="0.3">
      <c r="A369" s="19" t="s">
        <v>1894</v>
      </c>
      <c r="B369" s="6" t="s">
        <v>7</v>
      </c>
      <c r="C369" s="6" t="s">
        <v>843</v>
      </c>
      <c r="D369" s="6" t="s">
        <v>25</v>
      </c>
      <c r="E369" s="7" t="s">
        <v>1895</v>
      </c>
      <c r="F369" s="6" t="s">
        <v>3862</v>
      </c>
      <c r="G369" s="6" t="s">
        <v>34</v>
      </c>
      <c r="H369" s="6" t="s">
        <v>44</v>
      </c>
      <c r="I369" s="34">
        <v>41068</v>
      </c>
      <c r="J369" s="34">
        <v>41083</v>
      </c>
      <c r="K369" s="6">
        <v>7</v>
      </c>
      <c r="L369" s="6" t="s">
        <v>70</v>
      </c>
      <c r="M369" s="6" t="s">
        <v>85</v>
      </c>
      <c r="N369" s="6" t="s">
        <v>231</v>
      </c>
      <c r="O369" s="16">
        <v>43121</v>
      </c>
      <c r="P369" s="7" t="s">
        <v>1896</v>
      </c>
      <c r="Q369" s="7" t="s">
        <v>51</v>
      </c>
      <c r="R369" s="7" t="s">
        <v>51</v>
      </c>
      <c r="S369" s="25" t="s">
        <v>1897</v>
      </c>
      <c r="T369" s="26" t="s">
        <v>54</v>
      </c>
    </row>
    <row r="370" spans="1:22" x14ac:dyDescent="0.3">
      <c r="A370" s="19" t="s">
        <v>2619</v>
      </c>
      <c r="B370" s="3" t="s">
        <v>3853</v>
      </c>
      <c r="C370" s="6" t="s">
        <v>18</v>
      </c>
      <c r="D370" s="6" t="s">
        <v>2272</v>
      </c>
      <c r="E370" s="7" t="s">
        <v>2620</v>
      </c>
      <c r="F370" s="6" t="s">
        <v>3862</v>
      </c>
      <c r="G370" s="6" t="s">
        <v>34</v>
      </c>
      <c r="H370" s="6" t="s">
        <v>44</v>
      </c>
      <c r="I370" s="34">
        <v>40616</v>
      </c>
      <c r="J370" s="34">
        <v>43076</v>
      </c>
      <c r="K370" s="6">
        <v>33</v>
      </c>
      <c r="L370" s="6" t="s">
        <v>70</v>
      </c>
      <c r="M370" s="6" t="s">
        <v>85</v>
      </c>
      <c r="N370" s="6" t="s">
        <v>230</v>
      </c>
      <c r="O370" s="16">
        <v>43128</v>
      </c>
      <c r="P370" s="7" t="s">
        <v>2621</v>
      </c>
      <c r="Q370" s="7"/>
      <c r="R370" s="7"/>
      <c r="S370" s="25" t="s">
        <v>2622</v>
      </c>
      <c r="T370" s="26" t="s">
        <v>54</v>
      </c>
      <c r="U370" s="8" t="s">
        <v>2623</v>
      </c>
    </row>
    <row r="371" spans="1:22" x14ac:dyDescent="0.3">
      <c r="A371" s="19" t="s">
        <v>2624</v>
      </c>
      <c r="B371" s="6" t="s">
        <v>6</v>
      </c>
      <c r="C371" s="6" t="s">
        <v>16</v>
      </c>
      <c r="D371" s="6" t="s">
        <v>27</v>
      </c>
      <c r="E371" s="7" t="s">
        <v>51</v>
      </c>
      <c r="F371" s="6" t="s">
        <v>3862</v>
      </c>
      <c r="G371" s="6" t="s">
        <v>34</v>
      </c>
      <c r="H371" s="6" t="s">
        <v>44</v>
      </c>
      <c r="I371" s="34">
        <v>42535</v>
      </c>
      <c r="J371" s="34">
        <v>43045</v>
      </c>
      <c r="K371" s="6">
        <v>10</v>
      </c>
      <c r="L371" s="6" t="s">
        <v>70</v>
      </c>
      <c r="M371" s="6" t="s">
        <v>85</v>
      </c>
      <c r="N371" s="6" t="s">
        <v>230</v>
      </c>
      <c r="O371" s="16">
        <v>43128</v>
      </c>
      <c r="P371" s="7" t="s">
        <v>2625</v>
      </c>
      <c r="Q371" s="7" t="s">
        <v>51</v>
      </c>
      <c r="R371" s="7" t="s">
        <v>2627</v>
      </c>
      <c r="S371" s="25" t="s">
        <v>2626</v>
      </c>
      <c r="T371" s="26" t="s">
        <v>54</v>
      </c>
    </row>
    <row r="372" spans="1:22" x14ac:dyDescent="0.3">
      <c r="A372" s="19" t="s">
        <v>2628</v>
      </c>
      <c r="B372" s="6" t="s">
        <v>944</v>
      </c>
      <c r="C372" s="6" t="s">
        <v>843</v>
      </c>
      <c r="D372" s="6" t="s">
        <v>2682</v>
      </c>
      <c r="E372" s="7" t="s">
        <v>2629</v>
      </c>
      <c r="F372" s="6" t="s">
        <v>3862</v>
      </c>
      <c r="G372" s="6" t="s">
        <v>34</v>
      </c>
      <c r="H372" s="6" t="s">
        <v>44</v>
      </c>
      <c r="I372" s="34">
        <v>41275</v>
      </c>
      <c r="J372" s="34">
        <v>41275</v>
      </c>
      <c r="K372" s="6">
        <v>32</v>
      </c>
      <c r="L372" s="6" t="s">
        <v>76</v>
      </c>
      <c r="M372" s="6" t="s">
        <v>85</v>
      </c>
      <c r="N372" s="6" t="s">
        <v>231</v>
      </c>
      <c r="O372" s="16">
        <v>43128</v>
      </c>
      <c r="P372" s="7" t="s">
        <v>2631</v>
      </c>
      <c r="Q372" s="7" t="s">
        <v>51</v>
      </c>
      <c r="R372" s="7" t="s">
        <v>51</v>
      </c>
      <c r="S372" s="25" t="s">
        <v>2630</v>
      </c>
      <c r="T372" s="26" t="s">
        <v>54</v>
      </c>
      <c r="U372" s="8" t="s">
        <v>2632</v>
      </c>
    </row>
    <row r="373" spans="1:22" x14ac:dyDescent="0.3">
      <c r="A373" s="19" t="s">
        <v>2633</v>
      </c>
      <c r="B373" s="6" t="s">
        <v>3902</v>
      </c>
      <c r="C373" s="6" t="s">
        <v>16</v>
      </c>
      <c r="D373" s="6" t="s">
        <v>27</v>
      </c>
      <c r="E373" s="7" t="s">
        <v>51</v>
      </c>
      <c r="F373" s="6" t="s">
        <v>76</v>
      </c>
      <c r="G373" s="6" t="s">
        <v>39</v>
      </c>
      <c r="H373" s="6" t="s">
        <v>43</v>
      </c>
      <c r="I373" s="34">
        <v>42982</v>
      </c>
      <c r="J373" s="34">
        <v>43117</v>
      </c>
      <c r="K373" s="6">
        <v>5</v>
      </c>
      <c r="L373" s="6" t="s">
        <v>70</v>
      </c>
      <c r="M373" s="6" t="s">
        <v>85</v>
      </c>
      <c r="N373" s="6" t="s">
        <v>230</v>
      </c>
      <c r="O373" s="16">
        <v>43128</v>
      </c>
      <c r="P373" s="7" t="s">
        <v>2635</v>
      </c>
      <c r="Q373" s="7" t="s">
        <v>51</v>
      </c>
      <c r="R373" s="7" t="s">
        <v>51</v>
      </c>
      <c r="S373" s="25" t="s">
        <v>2634</v>
      </c>
      <c r="T373" s="26" t="s">
        <v>54</v>
      </c>
    </row>
    <row r="374" spans="1:22" x14ac:dyDescent="0.3">
      <c r="A374" s="19" t="s">
        <v>2636</v>
      </c>
      <c r="B374" s="6" t="s">
        <v>7</v>
      </c>
      <c r="C374" s="6" t="s">
        <v>16</v>
      </c>
      <c r="D374" s="6" t="s">
        <v>27</v>
      </c>
      <c r="E374" s="7" t="s">
        <v>51</v>
      </c>
      <c r="F374" s="6" t="s">
        <v>3860</v>
      </c>
      <c r="G374" s="6" t="s">
        <v>35</v>
      </c>
      <c r="H374" s="6" t="s">
        <v>44</v>
      </c>
      <c r="I374" s="34">
        <v>41244</v>
      </c>
      <c r="J374" s="34">
        <v>41974</v>
      </c>
      <c r="K374" s="6">
        <v>20</v>
      </c>
      <c r="L374" s="6" t="s">
        <v>70</v>
      </c>
      <c r="M374" s="6" t="s">
        <v>85</v>
      </c>
      <c r="N374" s="6" t="s">
        <v>231</v>
      </c>
      <c r="O374" s="16">
        <v>43128</v>
      </c>
      <c r="P374" s="7" t="s">
        <v>2638</v>
      </c>
      <c r="Q374" s="7" t="s">
        <v>51</v>
      </c>
      <c r="R374" s="7" t="s">
        <v>51</v>
      </c>
      <c r="S374" s="25" t="s">
        <v>2637</v>
      </c>
      <c r="T374" s="26" t="s">
        <v>54</v>
      </c>
    </row>
    <row r="375" spans="1:22" x14ac:dyDescent="0.3">
      <c r="A375" s="19" t="s">
        <v>219</v>
      </c>
      <c r="B375" s="6" t="s">
        <v>6</v>
      </c>
      <c r="C375" s="6" t="s">
        <v>16</v>
      </c>
      <c r="D375" s="6" t="s">
        <v>24</v>
      </c>
      <c r="E375" s="7" t="s">
        <v>220</v>
      </c>
      <c r="F375" s="40" t="s">
        <v>3861</v>
      </c>
      <c r="G375" s="6" t="s">
        <v>35</v>
      </c>
      <c r="H375" s="6" t="s">
        <v>44</v>
      </c>
      <c r="I375" s="34">
        <v>36097</v>
      </c>
      <c r="J375" s="34">
        <v>43069</v>
      </c>
      <c r="K375" s="6">
        <v>237</v>
      </c>
      <c r="L375" s="6" t="s">
        <v>70</v>
      </c>
      <c r="M375" s="6" t="s">
        <v>85</v>
      </c>
      <c r="N375" s="6" t="s">
        <v>230</v>
      </c>
      <c r="O375" s="16">
        <v>43107</v>
      </c>
      <c r="P375" s="7" t="s">
        <v>222</v>
      </c>
      <c r="Q375" s="23" t="s">
        <v>51</v>
      </c>
      <c r="R375" s="23" t="s">
        <v>51</v>
      </c>
      <c r="S375" s="25" t="s">
        <v>221</v>
      </c>
      <c r="T375" s="26" t="s">
        <v>54</v>
      </c>
    </row>
    <row r="376" spans="1:22" x14ac:dyDescent="0.3">
      <c r="A376" s="19" t="s">
        <v>2639</v>
      </c>
      <c r="B376" s="6" t="s">
        <v>7</v>
      </c>
      <c r="C376" s="6" t="s">
        <v>16</v>
      </c>
      <c r="D376" s="6" t="s">
        <v>2835</v>
      </c>
      <c r="E376" s="7" t="s">
        <v>2641</v>
      </c>
      <c r="F376" s="6" t="s">
        <v>3862</v>
      </c>
      <c r="G376" s="6" t="s">
        <v>167</v>
      </c>
      <c r="H376" s="6" t="s">
        <v>43</v>
      </c>
      <c r="I376" s="34">
        <v>42157</v>
      </c>
      <c r="J376" s="34">
        <v>42633</v>
      </c>
      <c r="K376" s="6">
        <v>6</v>
      </c>
      <c r="L376" s="6" t="s">
        <v>70</v>
      </c>
      <c r="M376" s="6" t="s">
        <v>85</v>
      </c>
      <c r="N376" s="6" t="s">
        <v>231</v>
      </c>
      <c r="O376" s="16">
        <v>43128</v>
      </c>
      <c r="P376" s="7" t="s">
        <v>2643</v>
      </c>
      <c r="Q376" s="7" t="s">
        <v>51</v>
      </c>
      <c r="R376" s="7" t="s">
        <v>51</v>
      </c>
      <c r="S376" s="25" t="s">
        <v>2640</v>
      </c>
      <c r="T376" s="26" t="s">
        <v>54</v>
      </c>
      <c r="V376" s="9" t="s">
        <v>1428</v>
      </c>
    </row>
    <row r="377" spans="1:22" x14ac:dyDescent="0.3">
      <c r="A377" s="19" t="s">
        <v>223</v>
      </c>
      <c r="B377" s="6" t="s">
        <v>6</v>
      </c>
      <c r="C377" s="6" t="s">
        <v>16</v>
      </c>
      <c r="D377" s="6" t="s">
        <v>22</v>
      </c>
      <c r="E377" s="7" t="s">
        <v>224</v>
      </c>
      <c r="F377" s="6" t="s">
        <v>3862</v>
      </c>
      <c r="G377" s="6" t="s">
        <v>36</v>
      </c>
      <c r="H377" s="6" t="s">
        <v>43</v>
      </c>
      <c r="I377" s="34">
        <v>42550</v>
      </c>
      <c r="J377" s="34">
        <v>43107</v>
      </c>
      <c r="K377" s="3">
        <v>39</v>
      </c>
      <c r="L377" s="3" t="s">
        <v>71</v>
      </c>
      <c r="M377" s="3" t="s">
        <v>85</v>
      </c>
      <c r="N377" s="3" t="s">
        <v>230</v>
      </c>
      <c r="O377" s="16">
        <v>43107</v>
      </c>
      <c r="P377" s="7" t="s">
        <v>228</v>
      </c>
      <c r="Q377" s="7" t="s">
        <v>226</v>
      </c>
      <c r="R377" s="7" t="s">
        <v>227</v>
      </c>
      <c r="S377" s="25" t="s">
        <v>225</v>
      </c>
      <c r="T377" s="26" t="s">
        <v>54</v>
      </c>
    </row>
    <row r="378" spans="1:22" x14ac:dyDescent="0.3">
      <c r="A378" s="19" t="s">
        <v>2642</v>
      </c>
      <c r="B378" s="6" t="s">
        <v>6</v>
      </c>
      <c r="C378" s="6" t="s">
        <v>16</v>
      </c>
      <c r="D378" s="6" t="s">
        <v>27</v>
      </c>
      <c r="E378" s="7" t="s">
        <v>51</v>
      </c>
      <c r="F378" s="6" t="s">
        <v>76</v>
      </c>
      <c r="G378" s="6" t="s">
        <v>836</v>
      </c>
      <c r="H378" s="6" t="s">
        <v>44</v>
      </c>
      <c r="I378" s="34">
        <v>42991</v>
      </c>
      <c r="J378" s="34">
        <v>43116</v>
      </c>
      <c r="K378" s="6">
        <v>4</v>
      </c>
      <c r="L378" s="6" t="s">
        <v>70</v>
      </c>
      <c r="M378" s="6" t="s">
        <v>85</v>
      </c>
      <c r="N378" s="6" t="s">
        <v>230</v>
      </c>
      <c r="O378" s="16">
        <v>43128</v>
      </c>
      <c r="P378" s="7" t="s">
        <v>51</v>
      </c>
      <c r="Q378" s="7" t="s">
        <v>51</v>
      </c>
      <c r="R378" s="7" t="s">
        <v>51</v>
      </c>
      <c r="S378" s="25" t="s">
        <v>2644</v>
      </c>
      <c r="T378" s="26" t="s">
        <v>54</v>
      </c>
    </row>
    <row r="379" spans="1:22" x14ac:dyDescent="0.3">
      <c r="A379" s="19" t="s">
        <v>2645</v>
      </c>
      <c r="B379" s="6" t="s">
        <v>8</v>
      </c>
      <c r="C379" s="6" t="s">
        <v>843</v>
      </c>
      <c r="D379" s="6" t="s">
        <v>2682</v>
      </c>
      <c r="E379" s="7" t="s">
        <v>2646</v>
      </c>
      <c r="F379" s="6" t="s">
        <v>3862</v>
      </c>
      <c r="G379" s="6" t="s">
        <v>34</v>
      </c>
      <c r="H379" s="6" t="s">
        <v>43</v>
      </c>
      <c r="I379" s="34">
        <v>40805</v>
      </c>
      <c r="J379" s="34">
        <v>41605</v>
      </c>
      <c r="K379" s="6">
        <v>20</v>
      </c>
      <c r="L379" s="6" t="s">
        <v>70</v>
      </c>
      <c r="M379" s="6" t="s">
        <v>85</v>
      </c>
      <c r="N379" s="6" t="s">
        <v>231</v>
      </c>
      <c r="O379" s="16">
        <v>43128</v>
      </c>
      <c r="P379" s="7" t="s">
        <v>51</v>
      </c>
      <c r="Q379" s="7" t="s">
        <v>51</v>
      </c>
      <c r="R379" s="7" t="s">
        <v>51</v>
      </c>
      <c r="S379" s="25" t="s">
        <v>2647</v>
      </c>
      <c r="T379" s="26" t="s">
        <v>54</v>
      </c>
      <c r="U379" s="8" t="s">
        <v>2648</v>
      </c>
      <c r="V379" s="9" t="s">
        <v>1428</v>
      </c>
    </row>
    <row r="380" spans="1:22" x14ac:dyDescent="0.3">
      <c r="A380" s="19" t="s">
        <v>2649</v>
      </c>
      <c r="B380" s="6" t="s">
        <v>8</v>
      </c>
      <c r="C380" s="6" t="s">
        <v>16</v>
      </c>
      <c r="D380" s="6" t="s">
        <v>27</v>
      </c>
      <c r="E380" s="7" t="s">
        <v>51</v>
      </c>
      <c r="F380" s="6" t="s">
        <v>76</v>
      </c>
      <c r="G380" s="6" t="s">
        <v>836</v>
      </c>
      <c r="H380" s="6" t="s">
        <v>43</v>
      </c>
      <c r="I380" s="34">
        <v>41027</v>
      </c>
      <c r="J380" s="34">
        <v>41074</v>
      </c>
      <c r="K380" s="6">
        <v>8</v>
      </c>
      <c r="L380" s="6" t="s">
        <v>70</v>
      </c>
      <c r="M380" s="6" t="s">
        <v>85</v>
      </c>
      <c r="N380" s="6" t="s">
        <v>231</v>
      </c>
      <c r="O380" s="16">
        <v>43128</v>
      </c>
      <c r="P380" s="7" t="s">
        <v>2651</v>
      </c>
      <c r="Q380" s="7" t="s">
        <v>2651</v>
      </c>
      <c r="R380" s="7" t="s">
        <v>51</v>
      </c>
      <c r="S380" s="25" t="s">
        <v>2650</v>
      </c>
      <c r="T380" s="26" t="s">
        <v>54</v>
      </c>
    </row>
    <row r="381" spans="1:22" x14ac:dyDescent="0.3">
      <c r="A381" s="19" t="s">
        <v>1921</v>
      </c>
      <c r="B381" s="6" t="s">
        <v>157</v>
      </c>
      <c r="C381" s="6" t="s">
        <v>16</v>
      </c>
      <c r="D381" s="6" t="s">
        <v>25</v>
      </c>
      <c r="E381" s="7" t="s">
        <v>1922</v>
      </c>
      <c r="F381" s="40" t="s">
        <v>3861</v>
      </c>
      <c r="G381" s="6" t="s">
        <v>38</v>
      </c>
      <c r="H381" s="6" t="s">
        <v>43</v>
      </c>
      <c r="I381" s="34">
        <v>41066</v>
      </c>
      <c r="J381" s="34">
        <v>41215</v>
      </c>
      <c r="K381" s="6">
        <v>4</v>
      </c>
      <c r="L381" s="6" t="s">
        <v>70</v>
      </c>
      <c r="M381" s="6" t="s">
        <v>83</v>
      </c>
      <c r="N381" s="6" t="s">
        <v>231</v>
      </c>
      <c r="O381" s="16">
        <v>43121</v>
      </c>
      <c r="P381" s="7" t="s">
        <v>1925</v>
      </c>
      <c r="Q381" s="7" t="s">
        <v>51</v>
      </c>
      <c r="R381" s="7" t="s">
        <v>51</v>
      </c>
      <c r="S381" s="25" t="s">
        <v>1923</v>
      </c>
      <c r="T381" s="26" t="s">
        <v>54</v>
      </c>
      <c r="V381" s="9" t="s">
        <v>1924</v>
      </c>
    </row>
    <row r="382" spans="1:22" x14ac:dyDescent="0.3">
      <c r="A382" s="19" t="s">
        <v>2652</v>
      </c>
      <c r="B382" s="3" t="s">
        <v>3853</v>
      </c>
      <c r="C382" s="6" t="s">
        <v>16</v>
      </c>
      <c r="D382" s="6" t="s">
        <v>2682</v>
      </c>
      <c r="E382" s="7" t="s">
        <v>2653</v>
      </c>
      <c r="F382" s="6" t="s">
        <v>3862</v>
      </c>
      <c r="G382" s="6" t="s">
        <v>34</v>
      </c>
      <c r="H382" s="6" t="s">
        <v>44</v>
      </c>
      <c r="I382" s="34">
        <v>41103</v>
      </c>
      <c r="J382" s="34">
        <v>41247</v>
      </c>
      <c r="K382" s="6">
        <v>10</v>
      </c>
      <c r="L382" s="6" t="s">
        <v>70</v>
      </c>
      <c r="M382" s="6" t="s">
        <v>85</v>
      </c>
      <c r="N382" s="6" t="s">
        <v>231</v>
      </c>
      <c r="O382" s="16">
        <v>43128</v>
      </c>
      <c r="P382" s="7" t="s">
        <v>51</v>
      </c>
      <c r="Q382" s="7" t="s">
        <v>51</v>
      </c>
      <c r="R382" s="7" t="s">
        <v>51</v>
      </c>
      <c r="S382" s="25" t="s">
        <v>2654</v>
      </c>
      <c r="T382" s="26" t="s">
        <v>54</v>
      </c>
    </row>
    <row r="383" spans="1:22" x14ac:dyDescent="0.3">
      <c r="A383" s="19" t="s">
        <v>262</v>
      </c>
      <c r="B383" s="6" t="s">
        <v>6</v>
      </c>
      <c r="C383" s="6" t="s">
        <v>16</v>
      </c>
      <c r="D383" s="6" t="s">
        <v>24</v>
      </c>
      <c r="E383" s="7" t="s">
        <v>220</v>
      </c>
      <c r="F383" s="6" t="s">
        <v>3862</v>
      </c>
      <c r="G383" s="6" t="s">
        <v>35</v>
      </c>
      <c r="H383" s="6" t="s">
        <v>44</v>
      </c>
      <c r="I383" s="34">
        <v>41459</v>
      </c>
      <c r="J383" s="34">
        <v>43104</v>
      </c>
      <c r="K383" s="3">
        <v>223</v>
      </c>
      <c r="L383" s="3" t="s">
        <v>66</v>
      </c>
      <c r="M383" s="3" t="s">
        <v>85</v>
      </c>
      <c r="N383" s="3" t="s">
        <v>230</v>
      </c>
      <c r="O383" s="16">
        <v>43107</v>
      </c>
      <c r="P383" s="7" t="s">
        <v>264</v>
      </c>
      <c r="Q383" s="7" t="s">
        <v>265</v>
      </c>
      <c r="R383" s="7" t="s">
        <v>51</v>
      </c>
      <c r="S383" s="25" t="s">
        <v>263</v>
      </c>
      <c r="T383" s="26" t="s">
        <v>54</v>
      </c>
    </row>
    <row r="384" spans="1:22" x14ac:dyDescent="0.3">
      <c r="A384" s="19" t="s">
        <v>266</v>
      </c>
      <c r="B384" s="6" t="s">
        <v>6</v>
      </c>
      <c r="C384" s="6" t="s">
        <v>16</v>
      </c>
      <c r="D384" s="6" t="s">
        <v>27</v>
      </c>
      <c r="E384" s="7" t="s">
        <v>51</v>
      </c>
      <c r="F384" s="40" t="s">
        <v>3861</v>
      </c>
      <c r="G384" s="6" t="s">
        <v>35</v>
      </c>
      <c r="H384" s="6" t="s">
        <v>44</v>
      </c>
      <c r="I384" s="34">
        <v>43063</v>
      </c>
      <c r="J384" s="34">
        <v>43098</v>
      </c>
      <c r="K384" s="3">
        <v>10</v>
      </c>
      <c r="L384" s="3" t="s">
        <v>70</v>
      </c>
      <c r="M384" s="3" t="s">
        <v>85</v>
      </c>
      <c r="N384" s="3" t="s">
        <v>230</v>
      </c>
      <c r="O384" s="16">
        <v>43107</v>
      </c>
      <c r="P384" s="7" t="s">
        <v>268</v>
      </c>
      <c r="Q384" s="7" t="s">
        <v>269</v>
      </c>
      <c r="R384" s="7" t="s">
        <v>270</v>
      </c>
      <c r="S384" s="25" t="s">
        <v>267</v>
      </c>
      <c r="T384" s="26" t="s">
        <v>54</v>
      </c>
    </row>
    <row r="385" spans="1:22" x14ac:dyDescent="0.3">
      <c r="A385" s="19" t="s">
        <v>274</v>
      </c>
      <c r="B385" s="6" t="s">
        <v>8</v>
      </c>
      <c r="C385" s="6" t="s">
        <v>18</v>
      </c>
      <c r="D385" s="6" t="s">
        <v>2682</v>
      </c>
      <c r="E385" s="7" t="s">
        <v>272</v>
      </c>
      <c r="F385" s="6" t="s">
        <v>3862</v>
      </c>
      <c r="G385" s="6" t="s">
        <v>35</v>
      </c>
      <c r="H385" s="6" t="s">
        <v>44</v>
      </c>
      <c r="I385" s="34">
        <v>42930</v>
      </c>
      <c r="J385" s="34">
        <v>43038</v>
      </c>
      <c r="K385" s="3">
        <v>6</v>
      </c>
      <c r="L385" s="3" t="s">
        <v>67</v>
      </c>
      <c r="M385" s="3" t="s">
        <v>85</v>
      </c>
      <c r="N385" s="3" t="s">
        <v>230</v>
      </c>
      <c r="O385" s="16">
        <v>43107</v>
      </c>
      <c r="P385" s="25" t="s">
        <v>273</v>
      </c>
      <c r="Q385" s="7" t="s">
        <v>51</v>
      </c>
      <c r="R385" s="7" t="s">
        <v>51</v>
      </c>
      <c r="S385" s="7" t="s">
        <v>51</v>
      </c>
      <c r="T385" s="26" t="s">
        <v>54</v>
      </c>
      <c r="U385" s="8" t="s">
        <v>271</v>
      </c>
    </row>
    <row r="386" spans="1:22" x14ac:dyDescent="0.3">
      <c r="A386" s="19" t="s">
        <v>2655</v>
      </c>
      <c r="B386" s="6" t="s">
        <v>6</v>
      </c>
      <c r="C386" s="6" t="s">
        <v>16</v>
      </c>
      <c r="D386" s="6" t="s">
        <v>27</v>
      </c>
      <c r="E386" s="7" t="s">
        <v>51</v>
      </c>
      <c r="F386" s="6" t="s">
        <v>3862</v>
      </c>
      <c r="G386" s="6" t="s">
        <v>35</v>
      </c>
      <c r="H386" s="6" t="s">
        <v>44</v>
      </c>
      <c r="I386" s="34">
        <v>40951</v>
      </c>
      <c r="J386" s="34">
        <v>40999</v>
      </c>
      <c r="K386" s="6">
        <v>5</v>
      </c>
      <c r="L386" s="6" t="s">
        <v>70</v>
      </c>
      <c r="M386" s="6" t="s">
        <v>85</v>
      </c>
      <c r="N386" s="6" t="s">
        <v>231</v>
      </c>
      <c r="O386" s="16">
        <v>43128</v>
      </c>
      <c r="P386" s="7" t="s">
        <v>51</v>
      </c>
      <c r="Q386" s="7" t="s">
        <v>51</v>
      </c>
      <c r="R386" s="7" t="s">
        <v>51</v>
      </c>
      <c r="S386" s="25" t="s">
        <v>2656</v>
      </c>
      <c r="T386" s="26" t="s">
        <v>54</v>
      </c>
      <c r="U386" s="8" t="s">
        <v>2657</v>
      </c>
    </row>
    <row r="387" spans="1:22" x14ac:dyDescent="0.3">
      <c r="A387" s="19" t="s">
        <v>2658</v>
      </c>
      <c r="B387" s="6" t="s">
        <v>6</v>
      </c>
      <c r="C387" s="6" t="s">
        <v>16</v>
      </c>
      <c r="D387" s="6" t="s">
        <v>25</v>
      </c>
      <c r="E387" s="7" t="s">
        <v>2659</v>
      </c>
      <c r="F387" s="6" t="s">
        <v>3862</v>
      </c>
      <c r="G387" s="6" t="s">
        <v>34</v>
      </c>
      <c r="H387" s="6" t="s">
        <v>44</v>
      </c>
      <c r="I387" s="34">
        <v>40877</v>
      </c>
      <c r="J387" s="34">
        <v>41985</v>
      </c>
      <c r="K387" s="6">
        <v>15</v>
      </c>
      <c r="L387" s="6" t="s">
        <v>70</v>
      </c>
      <c r="M387" s="6" t="s">
        <v>85</v>
      </c>
      <c r="N387" s="6" t="s">
        <v>231</v>
      </c>
      <c r="O387" s="16">
        <v>43128</v>
      </c>
      <c r="P387" s="7" t="s">
        <v>2660</v>
      </c>
      <c r="Q387" s="7" t="s">
        <v>51</v>
      </c>
      <c r="R387" s="7" t="s">
        <v>51</v>
      </c>
      <c r="S387" s="25" t="s">
        <v>2661</v>
      </c>
      <c r="T387" s="26" t="s">
        <v>54</v>
      </c>
    </row>
    <row r="388" spans="1:22" x14ac:dyDescent="0.3">
      <c r="A388" s="19" t="s">
        <v>2662</v>
      </c>
      <c r="B388" s="3" t="s">
        <v>3853</v>
      </c>
      <c r="C388" s="6" t="s">
        <v>16</v>
      </c>
      <c r="D388" s="6" t="s">
        <v>24</v>
      </c>
      <c r="E388" s="7" t="s">
        <v>2128</v>
      </c>
      <c r="F388" s="6" t="s">
        <v>3860</v>
      </c>
      <c r="G388" s="6" t="s">
        <v>167</v>
      </c>
      <c r="H388" s="6" t="s">
        <v>44</v>
      </c>
      <c r="I388" s="34">
        <v>42140</v>
      </c>
      <c r="J388" s="34">
        <v>42250</v>
      </c>
      <c r="K388" s="6">
        <v>33</v>
      </c>
      <c r="L388" s="6" t="s">
        <v>70</v>
      </c>
      <c r="M388" s="6" t="s">
        <v>85</v>
      </c>
      <c r="N388" s="6" t="s">
        <v>231</v>
      </c>
      <c r="O388" s="16">
        <v>43128</v>
      </c>
      <c r="P388" s="7" t="s">
        <v>2663</v>
      </c>
      <c r="Q388" s="7" t="s">
        <v>51</v>
      </c>
      <c r="R388" s="7" t="s">
        <v>51</v>
      </c>
      <c r="S388" s="25" t="s">
        <v>2664</v>
      </c>
      <c r="T388" s="26" t="s">
        <v>54</v>
      </c>
    </row>
    <row r="389" spans="1:22" x14ac:dyDescent="0.3">
      <c r="A389" s="19" t="s">
        <v>2665</v>
      </c>
      <c r="B389" s="6" t="s">
        <v>7</v>
      </c>
      <c r="C389" s="6" t="s">
        <v>16</v>
      </c>
      <c r="D389" s="6" t="s">
        <v>27</v>
      </c>
      <c r="E389" s="7" t="s">
        <v>51</v>
      </c>
      <c r="F389" s="6" t="s">
        <v>76</v>
      </c>
      <c r="G389" s="6" t="s">
        <v>836</v>
      </c>
      <c r="H389" s="6" t="s">
        <v>44</v>
      </c>
      <c r="I389" s="34">
        <v>41512</v>
      </c>
      <c r="J389" s="34">
        <v>42378</v>
      </c>
      <c r="K389" s="6">
        <v>7</v>
      </c>
      <c r="L389" s="6" t="s">
        <v>70</v>
      </c>
      <c r="M389" s="6" t="s">
        <v>85</v>
      </c>
      <c r="N389" s="6" t="s">
        <v>231</v>
      </c>
      <c r="O389" s="16">
        <v>43128</v>
      </c>
      <c r="P389" s="7" t="s">
        <v>51</v>
      </c>
      <c r="Q389" s="7" t="s">
        <v>51</v>
      </c>
      <c r="R389" s="7" t="s">
        <v>51</v>
      </c>
      <c r="S389" s="25" t="s">
        <v>2666</v>
      </c>
      <c r="T389" s="26" t="s">
        <v>54</v>
      </c>
    </row>
    <row r="390" spans="1:22" x14ac:dyDescent="0.3">
      <c r="A390" s="19" t="s">
        <v>2667</v>
      </c>
      <c r="B390" s="3" t="s">
        <v>3853</v>
      </c>
      <c r="C390" s="6" t="s">
        <v>16</v>
      </c>
      <c r="D390" s="6" t="s">
        <v>27</v>
      </c>
      <c r="E390" s="7" t="s">
        <v>51</v>
      </c>
      <c r="F390" s="6" t="s">
        <v>3862</v>
      </c>
      <c r="G390" s="6" t="s">
        <v>34</v>
      </c>
      <c r="H390" s="6" t="s">
        <v>43</v>
      </c>
      <c r="I390" s="34">
        <v>39278</v>
      </c>
      <c r="J390" s="34">
        <v>39319</v>
      </c>
      <c r="K390" s="6">
        <v>5</v>
      </c>
      <c r="L390" s="6" t="s">
        <v>70</v>
      </c>
      <c r="M390" s="6" t="s">
        <v>85</v>
      </c>
      <c r="N390" s="6" t="s">
        <v>231</v>
      </c>
      <c r="O390" s="16">
        <v>43128</v>
      </c>
      <c r="P390" s="7" t="s">
        <v>2668</v>
      </c>
      <c r="Q390" s="7" t="s">
        <v>51</v>
      </c>
      <c r="R390" s="7" t="s">
        <v>51</v>
      </c>
      <c r="S390" s="25" t="s">
        <v>2669</v>
      </c>
      <c r="T390" s="26" t="s">
        <v>54</v>
      </c>
      <c r="U390" s="8" t="s">
        <v>2670</v>
      </c>
    </row>
    <row r="391" spans="1:22" x14ac:dyDescent="0.3">
      <c r="A391" s="19" t="s">
        <v>2671</v>
      </c>
      <c r="B391" s="6" t="s">
        <v>3902</v>
      </c>
      <c r="C391" s="6" t="s">
        <v>16</v>
      </c>
      <c r="D391" s="6" t="s">
        <v>27</v>
      </c>
      <c r="E391" s="7" t="s">
        <v>51</v>
      </c>
      <c r="F391" s="40" t="s">
        <v>3859</v>
      </c>
      <c r="G391" s="6" t="s">
        <v>37</v>
      </c>
      <c r="H391" s="6" t="s">
        <v>44</v>
      </c>
      <c r="I391" s="34">
        <v>40332</v>
      </c>
      <c r="J391" s="34">
        <v>40733</v>
      </c>
      <c r="K391" s="6">
        <v>20</v>
      </c>
      <c r="L391" s="6" t="s">
        <v>70</v>
      </c>
      <c r="M391" s="6" t="s">
        <v>85</v>
      </c>
      <c r="N391" s="6" t="s">
        <v>231</v>
      </c>
      <c r="O391" s="16">
        <v>43128</v>
      </c>
      <c r="P391" s="7" t="s">
        <v>2674</v>
      </c>
      <c r="Q391" s="7" t="s">
        <v>2673</v>
      </c>
      <c r="R391" s="7" t="s">
        <v>51</v>
      </c>
      <c r="S391" s="25" t="s">
        <v>2672</v>
      </c>
      <c r="T391" s="26" t="s">
        <v>54</v>
      </c>
    </row>
    <row r="392" spans="1:22" x14ac:dyDescent="0.3">
      <c r="A392" s="19" t="s">
        <v>2675</v>
      </c>
      <c r="B392" s="6" t="s">
        <v>7</v>
      </c>
      <c r="C392" s="6" t="s">
        <v>16</v>
      </c>
      <c r="D392" s="6" t="s">
        <v>2835</v>
      </c>
      <c r="E392" s="7" t="s">
        <v>2676</v>
      </c>
      <c r="F392" s="6" t="s">
        <v>3862</v>
      </c>
      <c r="G392" s="6" t="s">
        <v>34</v>
      </c>
      <c r="H392" s="6" t="s">
        <v>43</v>
      </c>
      <c r="I392" s="34">
        <v>39461</v>
      </c>
      <c r="J392" s="34">
        <v>42353</v>
      </c>
      <c r="K392" s="6">
        <v>26</v>
      </c>
      <c r="L392" s="6" t="s">
        <v>70</v>
      </c>
      <c r="M392" s="6" t="s">
        <v>85</v>
      </c>
      <c r="N392" s="6" t="s">
        <v>231</v>
      </c>
      <c r="O392" s="16">
        <v>43128</v>
      </c>
      <c r="P392" s="7" t="s">
        <v>2678</v>
      </c>
      <c r="Q392" s="7" t="s">
        <v>51</v>
      </c>
      <c r="R392" s="7" t="s">
        <v>51</v>
      </c>
      <c r="S392" s="25" t="s">
        <v>2677</v>
      </c>
      <c r="T392" s="26" t="s">
        <v>54</v>
      </c>
      <c r="V392" s="9" t="s">
        <v>1428</v>
      </c>
    </row>
    <row r="393" spans="1:22" x14ac:dyDescent="0.3">
      <c r="A393" s="19" t="s">
        <v>2679</v>
      </c>
      <c r="B393" s="6" t="s">
        <v>6</v>
      </c>
      <c r="C393" s="6" t="s">
        <v>16</v>
      </c>
      <c r="D393" s="6" t="s">
        <v>24</v>
      </c>
      <c r="E393" s="7" t="s">
        <v>2680</v>
      </c>
      <c r="F393" s="6" t="s">
        <v>76</v>
      </c>
      <c r="G393" s="6" t="s">
        <v>36</v>
      </c>
      <c r="H393" s="6" t="s">
        <v>44</v>
      </c>
      <c r="I393" s="34">
        <v>40982</v>
      </c>
      <c r="J393" s="34">
        <v>41110</v>
      </c>
      <c r="K393" s="6">
        <v>11</v>
      </c>
      <c r="L393" s="6" t="s">
        <v>70</v>
      </c>
      <c r="M393" s="6" t="s">
        <v>85</v>
      </c>
      <c r="N393" s="6" t="s">
        <v>231</v>
      </c>
      <c r="O393" s="16">
        <v>43128</v>
      </c>
      <c r="P393" s="7" t="s">
        <v>51</v>
      </c>
      <c r="Q393" s="7" t="s">
        <v>51</v>
      </c>
      <c r="R393" s="7" t="s">
        <v>51</v>
      </c>
      <c r="S393" s="25" t="s">
        <v>2681</v>
      </c>
      <c r="T393" s="26" t="s">
        <v>54</v>
      </c>
    </row>
    <row r="394" spans="1:22" x14ac:dyDescent="0.3">
      <c r="A394" s="19" t="s">
        <v>2562</v>
      </c>
      <c r="B394" s="6" t="s">
        <v>6</v>
      </c>
      <c r="C394" s="6" t="s">
        <v>17</v>
      </c>
      <c r="D394" s="6" t="s">
        <v>27</v>
      </c>
      <c r="E394" s="7" t="s">
        <v>51</v>
      </c>
      <c r="F394" s="40" t="s">
        <v>3861</v>
      </c>
      <c r="G394" s="6" t="s">
        <v>34</v>
      </c>
      <c r="H394" s="6" t="s">
        <v>44</v>
      </c>
      <c r="I394" s="34">
        <v>42997</v>
      </c>
      <c r="J394" s="34">
        <v>43007</v>
      </c>
      <c r="K394" s="6">
        <v>7</v>
      </c>
      <c r="L394" s="6" t="s">
        <v>76</v>
      </c>
      <c r="M394" s="6" t="s">
        <v>85</v>
      </c>
      <c r="N394" s="6" t="s">
        <v>229</v>
      </c>
      <c r="O394" s="16">
        <v>43127</v>
      </c>
      <c r="P394" s="7" t="s">
        <v>2563</v>
      </c>
      <c r="Q394" s="7" t="s">
        <v>2565</v>
      </c>
      <c r="R394" s="7" t="s">
        <v>51</v>
      </c>
      <c r="S394" s="25" t="s">
        <v>2564</v>
      </c>
      <c r="T394" s="26" t="s">
        <v>54</v>
      </c>
      <c r="U394" s="8" t="s">
        <v>2566</v>
      </c>
    </row>
    <row r="395" spans="1:22" x14ac:dyDescent="0.3">
      <c r="A395" s="19" t="s">
        <v>1904</v>
      </c>
      <c r="B395" s="6" t="s">
        <v>6</v>
      </c>
      <c r="C395" s="6" t="s">
        <v>16</v>
      </c>
      <c r="D395" s="6" t="s">
        <v>27</v>
      </c>
      <c r="E395" s="7" t="s">
        <v>51</v>
      </c>
      <c r="F395" s="40" t="s">
        <v>3861</v>
      </c>
      <c r="G395" s="6" t="s">
        <v>36</v>
      </c>
      <c r="H395" s="6" t="s">
        <v>44</v>
      </c>
      <c r="I395" s="34">
        <v>42226</v>
      </c>
      <c r="J395" s="34">
        <v>42226</v>
      </c>
      <c r="K395" s="6">
        <v>1</v>
      </c>
      <c r="L395" s="6" t="s">
        <v>76</v>
      </c>
      <c r="M395" s="6" t="s">
        <v>85</v>
      </c>
      <c r="N395" s="6" t="s">
        <v>231</v>
      </c>
      <c r="O395" s="16">
        <v>43121</v>
      </c>
      <c r="P395" s="7" t="s">
        <v>1906</v>
      </c>
      <c r="Q395" s="7" t="s">
        <v>51</v>
      </c>
      <c r="R395" s="7" t="s">
        <v>51</v>
      </c>
      <c r="S395" s="25" t="s">
        <v>1905</v>
      </c>
      <c r="T395" s="26" t="s">
        <v>54</v>
      </c>
    </row>
    <row r="396" spans="1:22" x14ac:dyDescent="0.3">
      <c r="A396" s="19" t="s">
        <v>2567</v>
      </c>
      <c r="B396" s="6" t="s">
        <v>3855</v>
      </c>
      <c r="C396" s="6" t="s">
        <v>16</v>
      </c>
      <c r="D396" s="6" t="s">
        <v>24</v>
      </c>
      <c r="E396" s="7" t="s">
        <v>2568</v>
      </c>
      <c r="F396" s="40" t="s">
        <v>3861</v>
      </c>
      <c r="G396" s="6" t="s">
        <v>34</v>
      </c>
      <c r="H396" s="6" t="s">
        <v>43</v>
      </c>
      <c r="I396" s="34">
        <v>38817</v>
      </c>
      <c r="J396" s="34">
        <v>39938</v>
      </c>
      <c r="K396" s="6">
        <v>16</v>
      </c>
      <c r="L396" s="6" t="s">
        <v>70</v>
      </c>
      <c r="M396" s="6" t="s">
        <v>2569</v>
      </c>
      <c r="N396" s="6" t="s">
        <v>231</v>
      </c>
      <c r="O396" s="16">
        <v>43127</v>
      </c>
      <c r="P396" s="7" t="s">
        <v>2570</v>
      </c>
      <c r="Q396" s="7" t="s">
        <v>51</v>
      </c>
      <c r="R396" s="7" t="s">
        <v>51</v>
      </c>
      <c r="S396" s="25" t="s">
        <v>2571</v>
      </c>
      <c r="T396" s="26" t="s">
        <v>54</v>
      </c>
      <c r="V396" s="9" t="s">
        <v>1428</v>
      </c>
    </row>
    <row r="397" spans="1:22" x14ac:dyDescent="0.3">
      <c r="A397" s="19" t="s">
        <v>2572</v>
      </c>
      <c r="B397" s="6" t="s">
        <v>6</v>
      </c>
      <c r="C397" s="6" t="s">
        <v>16</v>
      </c>
      <c r="D397" s="6" t="s">
        <v>27</v>
      </c>
      <c r="E397" s="7" t="s">
        <v>51</v>
      </c>
      <c r="F397" s="6" t="s">
        <v>3862</v>
      </c>
      <c r="G397" s="6" t="s">
        <v>34</v>
      </c>
      <c r="H397" s="6" t="s">
        <v>44</v>
      </c>
      <c r="I397" s="34">
        <v>43074</v>
      </c>
      <c r="J397" s="34">
        <v>43113</v>
      </c>
      <c r="K397" s="6">
        <v>5</v>
      </c>
      <c r="L397" s="6" t="s">
        <v>70</v>
      </c>
      <c r="M397" s="6" t="s">
        <v>85</v>
      </c>
      <c r="N397" s="6" t="s">
        <v>230</v>
      </c>
      <c r="O397" s="16">
        <v>43127</v>
      </c>
      <c r="P397" s="7" t="s">
        <v>2574</v>
      </c>
      <c r="Q397" s="7" t="s">
        <v>2575</v>
      </c>
      <c r="R397" s="7"/>
      <c r="S397" s="25" t="s">
        <v>2573</v>
      </c>
      <c r="T397" s="26" t="s">
        <v>54</v>
      </c>
    </row>
    <row r="398" spans="1:22" x14ac:dyDescent="0.3">
      <c r="A398" s="19" t="s">
        <v>2576</v>
      </c>
      <c r="B398" s="6" t="s">
        <v>6</v>
      </c>
      <c r="C398" s="6" t="s">
        <v>18</v>
      </c>
      <c r="D398" s="6" t="s">
        <v>2682</v>
      </c>
      <c r="E398" s="7" t="s">
        <v>2577</v>
      </c>
      <c r="F398" s="6" t="s">
        <v>3862</v>
      </c>
      <c r="G398" s="6" t="s">
        <v>37</v>
      </c>
      <c r="H398" s="6" t="s">
        <v>43</v>
      </c>
      <c r="I398" s="34">
        <v>42163</v>
      </c>
      <c r="J398" s="34">
        <v>42508</v>
      </c>
      <c r="K398" s="6">
        <v>13</v>
      </c>
      <c r="L398" s="6" t="s">
        <v>67</v>
      </c>
      <c r="M398" s="6" t="s">
        <v>85</v>
      </c>
      <c r="N398" s="6" t="s">
        <v>231</v>
      </c>
      <c r="O398" s="16">
        <v>43127</v>
      </c>
      <c r="P398" s="7" t="s">
        <v>2579</v>
      </c>
      <c r="Q398" s="7" t="s">
        <v>51</v>
      </c>
      <c r="R398" s="7" t="s">
        <v>51</v>
      </c>
      <c r="S398" s="25" t="s">
        <v>2578</v>
      </c>
      <c r="T398" s="26" t="s">
        <v>54</v>
      </c>
    </row>
    <row r="399" spans="1:22" x14ac:dyDescent="0.3">
      <c r="A399" s="19" t="s">
        <v>278</v>
      </c>
      <c r="B399" s="6" t="s">
        <v>7</v>
      </c>
      <c r="C399" s="6" t="s">
        <v>16</v>
      </c>
      <c r="D399" s="6" t="s">
        <v>2835</v>
      </c>
      <c r="E399" s="7" t="s">
        <v>279</v>
      </c>
      <c r="F399" s="6" t="s">
        <v>3862</v>
      </c>
      <c r="G399" s="6" t="s">
        <v>35</v>
      </c>
      <c r="H399" s="6" t="s">
        <v>43</v>
      </c>
      <c r="I399" s="34">
        <v>38731</v>
      </c>
      <c r="J399" s="34">
        <v>43089</v>
      </c>
      <c r="K399" s="6">
        <v>272</v>
      </c>
      <c r="L399" s="6" t="s">
        <v>67</v>
      </c>
      <c r="M399" s="6" t="s">
        <v>85</v>
      </c>
      <c r="N399" s="6" t="s">
        <v>230</v>
      </c>
      <c r="O399" s="16">
        <v>43107</v>
      </c>
      <c r="P399" s="7" t="s">
        <v>281</v>
      </c>
      <c r="Q399" s="7" t="s">
        <v>282</v>
      </c>
      <c r="R399" s="7" t="s">
        <v>283</v>
      </c>
      <c r="S399" s="25" t="s">
        <v>280</v>
      </c>
      <c r="T399" s="26" t="s">
        <v>54</v>
      </c>
    </row>
    <row r="400" spans="1:22" x14ac:dyDescent="0.3">
      <c r="A400" s="19" t="s">
        <v>2584</v>
      </c>
      <c r="B400" s="6" t="s">
        <v>8</v>
      </c>
      <c r="C400" s="6" t="s">
        <v>16</v>
      </c>
      <c r="D400" s="6" t="s">
        <v>27</v>
      </c>
      <c r="E400" s="7" t="s">
        <v>51</v>
      </c>
      <c r="F400" s="6" t="s">
        <v>76</v>
      </c>
      <c r="G400" s="6" t="s">
        <v>35</v>
      </c>
      <c r="H400" s="6" t="s">
        <v>44</v>
      </c>
      <c r="I400" s="34">
        <v>42738</v>
      </c>
      <c r="J400" s="34">
        <v>43075</v>
      </c>
      <c r="K400" s="6">
        <v>16</v>
      </c>
      <c r="L400" s="6" t="s">
        <v>67</v>
      </c>
      <c r="M400" s="6" t="s">
        <v>85</v>
      </c>
      <c r="N400" s="6" t="s">
        <v>230</v>
      </c>
      <c r="O400" s="16">
        <v>43127</v>
      </c>
      <c r="P400" s="7" t="s">
        <v>2582</v>
      </c>
      <c r="Q400" s="7" t="s">
        <v>2581</v>
      </c>
      <c r="R400" s="7" t="s">
        <v>51</v>
      </c>
      <c r="S400" s="25" t="s">
        <v>2580</v>
      </c>
      <c r="T400" s="26" t="s">
        <v>54</v>
      </c>
    </row>
    <row r="401" spans="1:22" ht="21" customHeight="1" x14ac:dyDescent="0.3">
      <c r="A401" s="19" t="s">
        <v>2583</v>
      </c>
      <c r="B401" s="3" t="s">
        <v>3853</v>
      </c>
      <c r="C401" s="6" t="s">
        <v>16</v>
      </c>
      <c r="D401" s="6" t="s">
        <v>27</v>
      </c>
      <c r="E401" s="7" t="s">
        <v>51</v>
      </c>
      <c r="F401" s="6" t="s">
        <v>3862</v>
      </c>
      <c r="G401" s="6" t="s">
        <v>34</v>
      </c>
      <c r="H401" s="6" t="s">
        <v>44</v>
      </c>
      <c r="I401" s="34">
        <v>42186</v>
      </c>
      <c r="J401" s="34">
        <v>43123</v>
      </c>
      <c r="K401" s="6">
        <v>137</v>
      </c>
      <c r="L401" s="6" t="s">
        <v>66</v>
      </c>
      <c r="M401" s="6" t="s">
        <v>85</v>
      </c>
      <c r="N401" s="6" t="s">
        <v>230</v>
      </c>
      <c r="O401" s="16">
        <v>43127</v>
      </c>
      <c r="P401" s="7" t="s">
        <v>2587</v>
      </c>
      <c r="Q401" s="7" t="s">
        <v>2586</v>
      </c>
      <c r="R401" s="7" t="s">
        <v>51</v>
      </c>
      <c r="S401" s="25" t="s">
        <v>2585</v>
      </c>
      <c r="T401" s="26" t="s">
        <v>54</v>
      </c>
    </row>
    <row r="402" spans="1:22" x14ac:dyDescent="0.3">
      <c r="A402" s="19" t="s">
        <v>2588</v>
      </c>
      <c r="B402" s="6" t="s">
        <v>8</v>
      </c>
      <c r="C402" s="6" t="s">
        <v>18</v>
      </c>
      <c r="D402" s="6" t="s">
        <v>2272</v>
      </c>
      <c r="E402" s="7" t="s">
        <v>2589</v>
      </c>
      <c r="F402" s="6" t="s">
        <v>3862</v>
      </c>
      <c r="G402" s="6" t="s">
        <v>34</v>
      </c>
      <c r="H402" s="6" t="s">
        <v>44</v>
      </c>
      <c r="I402" s="34">
        <v>39527</v>
      </c>
      <c r="J402" s="34">
        <v>39904</v>
      </c>
      <c r="K402" s="6">
        <v>4</v>
      </c>
      <c r="L402" s="6" t="s">
        <v>70</v>
      </c>
      <c r="M402" s="6" t="s">
        <v>85</v>
      </c>
      <c r="N402" s="6" t="s">
        <v>231</v>
      </c>
      <c r="O402" s="16">
        <v>43127</v>
      </c>
      <c r="P402" s="7" t="s">
        <v>2591</v>
      </c>
      <c r="Q402" s="7" t="s">
        <v>51</v>
      </c>
      <c r="R402" s="7" t="s">
        <v>51</v>
      </c>
      <c r="S402" s="25" t="s">
        <v>2590</v>
      </c>
      <c r="T402" s="26" t="s">
        <v>54</v>
      </c>
    </row>
    <row r="403" spans="1:22" x14ac:dyDescent="0.3">
      <c r="A403" s="19" t="s">
        <v>2592</v>
      </c>
      <c r="B403" s="6" t="s">
        <v>8</v>
      </c>
      <c r="C403" s="6" t="s">
        <v>18</v>
      </c>
      <c r="D403" s="6" t="s">
        <v>2682</v>
      </c>
      <c r="E403" s="7" t="s">
        <v>2363</v>
      </c>
      <c r="F403" s="6" t="s">
        <v>3862</v>
      </c>
      <c r="G403" s="6" t="s">
        <v>1043</v>
      </c>
      <c r="H403" s="6" t="s">
        <v>43</v>
      </c>
      <c r="I403" s="34">
        <v>42716</v>
      </c>
      <c r="J403" s="34">
        <v>42727</v>
      </c>
      <c r="K403" s="6">
        <v>8</v>
      </c>
      <c r="L403" s="6" t="s">
        <v>70</v>
      </c>
      <c r="M403" s="6" t="s">
        <v>85</v>
      </c>
      <c r="N403" s="6" t="s">
        <v>231</v>
      </c>
      <c r="O403" s="16">
        <v>43127</v>
      </c>
      <c r="P403" s="7" t="s">
        <v>2593</v>
      </c>
      <c r="Q403" s="7" t="s">
        <v>51</v>
      </c>
      <c r="R403" s="7" t="s">
        <v>51</v>
      </c>
      <c r="S403" s="25" t="s">
        <v>2594</v>
      </c>
      <c r="T403" s="26" t="s">
        <v>54</v>
      </c>
      <c r="V403" s="9" t="s">
        <v>1428</v>
      </c>
    </row>
    <row r="404" spans="1:22" x14ac:dyDescent="0.3">
      <c r="A404" s="19" t="s">
        <v>2595</v>
      </c>
      <c r="B404" s="6" t="s">
        <v>6</v>
      </c>
      <c r="C404" s="6" t="s">
        <v>16</v>
      </c>
      <c r="D404" s="6" t="s">
        <v>27</v>
      </c>
      <c r="E404" s="7" t="s">
        <v>51</v>
      </c>
      <c r="F404" s="6" t="s">
        <v>3862</v>
      </c>
      <c r="G404" s="6" t="s">
        <v>35</v>
      </c>
      <c r="H404" s="6" t="s">
        <v>44</v>
      </c>
      <c r="I404" s="34">
        <v>40806</v>
      </c>
      <c r="J404" s="34">
        <v>41621</v>
      </c>
      <c r="K404" s="6">
        <v>29</v>
      </c>
      <c r="L404" s="6" t="s">
        <v>70</v>
      </c>
      <c r="M404" s="6" t="s">
        <v>85</v>
      </c>
      <c r="N404" s="6" t="s">
        <v>231</v>
      </c>
      <c r="O404" s="16">
        <v>43127</v>
      </c>
      <c r="P404" s="7" t="s">
        <v>2596</v>
      </c>
      <c r="Q404" s="7" t="s">
        <v>2597</v>
      </c>
      <c r="R404" s="7" t="s">
        <v>51</v>
      </c>
      <c r="S404" s="25" t="s">
        <v>2598</v>
      </c>
      <c r="T404" s="26" t="s">
        <v>54</v>
      </c>
    </row>
    <row r="405" spans="1:22" x14ac:dyDescent="0.3">
      <c r="A405" s="19" t="s">
        <v>277</v>
      </c>
      <c r="B405" s="6" t="s">
        <v>6</v>
      </c>
      <c r="C405" s="6" t="s">
        <v>16</v>
      </c>
      <c r="D405" s="6" t="s">
        <v>27</v>
      </c>
      <c r="E405" s="7" t="s">
        <v>51</v>
      </c>
      <c r="F405" s="6" t="s">
        <v>3862</v>
      </c>
      <c r="G405" s="6" t="s">
        <v>35</v>
      </c>
      <c r="H405" s="6" t="s">
        <v>44</v>
      </c>
      <c r="I405" s="34">
        <v>42600</v>
      </c>
      <c r="J405" s="34">
        <v>42711</v>
      </c>
      <c r="K405" s="6">
        <v>4</v>
      </c>
      <c r="L405" s="6" t="s">
        <v>70</v>
      </c>
      <c r="M405" s="6" t="s">
        <v>85</v>
      </c>
      <c r="N405" s="6" t="s">
        <v>231</v>
      </c>
      <c r="O405" s="16">
        <v>43107</v>
      </c>
      <c r="P405" s="7" t="s">
        <v>51</v>
      </c>
      <c r="Q405" s="7" t="s">
        <v>51</v>
      </c>
      <c r="R405" s="7" t="s">
        <v>51</v>
      </c>
      <c r="S405" s="25" t="s">
        <v>275</v>
      </c>
      <c r="T405" s="26" t="s">
        <v>54</v>
      </c>
      <c r="U405" s="8" t="s">
        <v>276</v>
      </c>
    </row>
    <row r="406" spans="1:22" x14ac:dyDescent="0.3">
      <c r="A406" s="19" t="s">
        <v>2531</v>
      </c>
      <c r="B406" s="6" t="s">
        <v>466</v>
      </c>
      <c r="C406" s="6" t="s">
        <v>16</v>
      </c>
      <c r="D406" s="6" t="s">
        <v>2682</v>
      </c>
      <c r="E406" s="45" t="s">
        <v>2532</v>
      </c>
      <c r="F406" s="6" t="s">
        <v>3862</v>
      </c>
      <c r="G406" s="6" t="s">
        <v>35</v>
      </c>
      <c r="H406" s="6" t="s">
        <v>44</v>
      </c>
      <c r="I406" s="34">
        <v>42033</v>
      </c>
      <c r="J406" s="34">
        <v>43038</v>
      </c>
      <c r="K406" s="6">
        <v>23</v>
      </c>
      <c r="L406" s="6" t="s">
        <v>70</v>
      </c>
      <c r="M406" s="6" t="s">
        <v>85</v>
      </c>
      <c r="N406" s="6" t="s">
        <v>230</v>
      </c>
      <c r="O406" s="16">
        <v>43127</v>
      </c>
      <c r="P406" s="7" t="s">
        <v>2533</v>
      </c>
      <c r="Q406" s="7" t="s">
        <v>51</v>
      </c>
      <c r="R406" s="7" t="s">
        <v>51</v>
      </c>
      <c r="S406" s="25" t="s">
        <v>2534</v>
      </c>
      <c r="T406" s="26" t="s">
        <v>54</v>
      </c>
    </row>
    <row r="407" spans="1:22" x14ac:dyDescent="0.3">
      <c r="A407" s="19" t="s">
        <v>2535</v>
      </c>
      <c r="B407" s="6" t="s">
        <v>6</v>
      </c>
      <c r="C407" s="6" t="s">
        <v>16</v>
      </c>
      <c r="D407" s="6" t="s">
        <v>24</v>
      </c>
      <c r="E407" s="7" t="s">
        <v>2539</v>
      </c>
      <c r="F407" s="40" t="s">
        <v>3859</v>
      </c>
      <c r="G407" s="6" t="s">
        <v>34</v>
      </c>
      <c r="H407" s="6" t="s">
        <v>43</v>
      </c>
      <c r="I407" s="34">
        <v>40554</v>
      </c>
      <c r="J407" s="34">
        <v>43116</v>
      </c>
      <c r="K407" s="6">
        <v>362</v>
      </c>
      <c r="L407" s="6" t="s">
        <v>93</v>
      </c>
      <c r="M407" s="6" t="s">
        <v>117</v>
      </c>
      <c r="N407" s="6" t="s">
        <v>230</v>
      </c>
      <c r="O407" s="16">
        <v>43127</v>
      </c>
      <c r="P407" s="7" t="s">
        <v>2536</v>
      </c>
      <c r="Q407" s="7" t="s">
        <v>51</v>
      </c>
      <c r="R407" s="7" t="s">
        <v>51</v>
      </c>
      <c r="S407" s="25" t="s">
        <v>2537</v>
      </c>
      <c r="T407" s="26" t="s">
        <v>54</v>
      </c>
    </row>
    <row r="408" spans="1:22" x14ac:dyDescent="0.3">
      <c r="A408" s="19" t="s">
        <v>2538</v>
      </c>
      <c r="B408" s="6" t="s">
        <v>944</v>
      </c>
      <c r="C408" s="6" t="s">
        <v>16</v>
      </c>
      <c r="D408" s="6" t="s">
        <v>27</v>
      </c>
      <c r="E408" s="7" t="s">
        <v>51</v>
      </c>
      <c r="F408" s="6" t="s">
        <v>3862</v>
      </c>
      <c r="G408" s="6" t="s">
        <v>35</v>
      </c>
      <c r="H408" s="6" t="s">
        <v>43</v>
      </c>
      <c r="I408" s="34">
        <v>42888</v>
      </c>
      <c r="J408" s="34">
        <v>43118</v>
      </c>
      <c r="K408" s="6">
        <v>17</v>
      </c>
      <c r="L408" s="6" t="s">
        <v>70</v>
      </c>
      <c r="M408" s="6" t="s">
        <v>87</v>
      </c>
      <c r="N408" s="6" t="s">
        <v>230</v>
      </c>
      <c r="O408" s="16">
        <v>43127</v>
      </c>
      <c r="P408" s="7" t="s">
        <v>2540</v>
      </c>
      <c r="Q408" s="7" t="s">
        <v>2542</v>
      </c>
      <c r="R408" s="7" t="s">
        <v>51</v>
      </c>
      <c r="S408" s="25" t="s">
        <v>2541</v>
      </c>
      <c r="T408" s="26" t="s">
        <v>54</v>
      </c>
    </row>
    <row r="409" spans="1:22" x14ac:dyDescent="0.3">
      <c r="A409" s="19" t="s">
        <v>2543</v>
      </c>
      <c r="B409" s="3" t="s">
        <v>3853</v>
      </c>
      <c r="C409" s="6" t="s">
        <v>16</v>
      </c>
      <c r="D409" s="6" t="s">
        <v>27</v>
      </c>
      <c r="E409" s="7" t="s">
        <v>51</v>
      </c>
      <c r="F409" s="6" t="s">
        <v>76</v>
      </c>
      <c r="G409" s="6" t="s">
        <v>34</v>
      </c>
      <c r="H409" s="6" t="s">
        <v>43</v>
      </c>
      <c r="I409" s="34">
        <v>43042</v>
      </c>
      <c r="J409" s="34">
        <v>43053</v>
      </c>
      <c r="K409" s="6">
        <v>10</v>
      </c>
      <c r="L409" s="6" t="s">
        <v>66</v>
      </c>
      <c r="M409" s="6" t="s">
        <v>85</v>
      </c>
      <c r="N409" s="6" t="s">
        <v>230</v>
      </c>
      <c r="O409" s="16">
        <v>43127</v>
      </c>
      <c r="P409" s="7" t="s">
        <v>2546</v>
      </c>
      <c r="Q409" s="7" t="s">
        <v>2547</v>
      </c>
      <c r="R409" s="7" t="s">
        <v>2545</v>
      </c>
      <c r="S409" s="25" t="s">
        <v>2544</v>
      </c>
      <c r="T409" s="26" t="s">
        <v>54</v>
      </c>
    </row>
    <row r="410" spans="1:22" x14ac:dyDescent="0.3">
      <c r="A410" s="19" t="s">
        <v>2548</v>
      </c>
      <c r="B410" s="6" t="s">
        <v>7</v>
      </c>
      <c r="C410" s="6" t="s">
        <v>16</v>
      </c>
      <c r="D410" s="6" t="s">
        <v>27</v>
      </c>
      <c r="E410" s="7" t="s">
        <v>51</v>
      </c>
      <c r="F410" s="6" t="s">
        <v>76</v>
      </c>
      <c r="G410" s="6" t="s">
        <v>836</v>
      </c>
      <c r="H410" s="6" t="s">
        <v>44</v>
      </c>
      <c r="I410" s="34">
        <v>42916</v>
      </c>
      <c r="J410" s="34">
        <v>42916</v>
      </c>
      <c r="K410" s="6">
        <v>10</v>
      </c>
      <c r="L410" s="6" t="s">
        <v>76</v>
      </c>
      <c r="M410" s="6" t="s">
        <v>85</v>
      </c>
      <c r="N410" s="6" t="s">
        <v>229</v>
      </c>
      <c r="O410" s="16">
        <v>43127</v>
      </c>
      <c r="P410" s="7" t="s">
        <v>51</v>
      </c>
      <c r="Q410" s="7" t="s">
        <v>51</v>
      </c>
      <c r="R410" s="7" t="s">
        <v>51</v>
      </c>
      <c r="S410" s="25" t="s">
        <v>2549</v>
      </c>
      <c r="T410" s="26" t="s">
        <v>54</v>
      </c>
    </row>
    <row r="411" spans="1:22" x14ac:dyDescent="0.3">
      <c r="A411" s="19" t="s">
        <v>2550</v>
      </c>
      <c r="B411" s="6" t="s">
        <v>6</v>
      </c>
      <c r="C411" s="6" t="s">
        <v>16</v>
      </c>
      <c r="D411" s="6" t="s">
        <v>24</v>
      </c>
      <c r="E411" s="7" t="s">
        <v>1294</v>
      </c>
      <c r="F411" s="6" t="s">
        <v>76</v>
      </c>
      <c r="G411" s="6" t="s">
        <v>34</v>
      </c>
      <c r="H411" s="6" t="s">
        <v>43</v>
      </c>
      <c r="I411" s="34">
        <v>42877</v>
      </c>
      <c r="J411" s="34">
        <v>43112</v>
      </c>
      <c r="K411" s="6">
        <v>15</v>
      </c>
      <c r="L411" s="6" t="s">
        <v>70</v>
      </c>
      <c r="M411" s="6" t="s">
        <v>87</v>
      </c>
      <c r="N411" s="6" t="s">
        <v>230</v>
      </c>
      <c r="O411" s="16">
        <v>43127</v>
      </c>
      <c r="P411" s="7" t="s">
        <v>2551</v>
      </c>
      <c r="Q411" s="7" t="s">
        <v>51</v>
      </c>
      <c r="R411" s="7" t="s">
        <v>51</v>
      </c>
      <c r="S411" s="25" t="s">
        <v>2552</v>
      </c>
      <c r="T411" s="26" t="s">
        <v>54</v>
      </c>
      <c r="V411" s="9" t="s">
        <v>1428</v>
      </c>
    </row>
    <row r="412" spans="1:22" x14ac:dyDescent="0.3">
      <c r="A412" s="19" t="s">
        <v>2553</v>
      </c>
      <c r="B412" s="3" t="s">
        <v>3853</v>
      </c>
      <c r="C412" s="6" t="s">
        <v>16</v>
      </c>
      <c r="D412" s="6" t="s">
        <v>24</v>
      </c>
      <c r="E412" s="7" t="s">
        <v>2557</v>
      </c>
      <c r="F412" s="6" t="s">
        <v>3860</v>
      </c>
      <c r="G412" s="6" t="s">
        <v>34</v>
      </c>
      <c r="H412" s="6" t="s">
        <v>43</v>
      </c>
      <c r="I412" s="34">
        <v>42981</v>
      </c>
      <c r="J412" s="34">
        <v>43121</v>
      </c>
      <c r="K412" s="6">
        <v>20</v>
      </c>
      <c r="L412" s="6" t="s">
        <v>66</v>
      </c>
      <c r="M412" s="6" t="s">
        <v>87</v>
      </c>
      <c r="N412" s="6" t="s">
        <v>230</v>
      </c>
      <c r="O412" s="16">
        <v>43127</v>
      </c>
      <c r="P412" s="7" t="s">
        <v>2555</v>
      </c>
      <c r="Q412" s="7" t="s">
        <v>51</v>
      </c>
      <c r="R412" s="7" t="s">
        <v>51</v>
      </c>
      <c r="S412" s="25" t="s">
        <v>2556</v>
      </c>
      <c r="T412" s="26" t="s">
        <v>54</v>
      </c>
      <c r="U412" s="8" t="s">
        <v>2554</v>
      </c>
    </row>
    <row r="413" spans="1:22" x14ac:dyDescent="0.3">
      <c r="A413" s="19" t="s">
        <v>2558</v>
      </c>
      <c r="B413" s="6" t="s">
        <v>157</v>
      </c>
      <c r="C413" s="6" t="s">
        <v>16</v>
      </c>
      <c r="D413" s="6" t="s">
        <v>25</v>
      </c>
      <c r="E413" s="7" t="s">
        <v>2559</v>
      </c>
      <c r="F413" s="6" t="s">
        <v>3862</v>
      </c>
      <c r="G413" s="6" t="s">
        <v>34</v>
      </c>
      <c r="H413" s="6" t="s">
        <v>44</v>
      </c>
      <c r="I413" s="34">
        <v>38910</v>
      </c>
      <c r="J413" s="34">
        <v>41109</v>
      </c>
      <c r="K413" s="6">
        <v>5</v>
      </c>
      <c r="L413" s="6" t="s">
        <v>70</v>
      </c>
      <c r="M413" s="6" t="s">
        <v>85</v>
      </c>
      <c r="N413" s="6" t="s">
        <v>231</v>
      </c>
      <c r="O413" s="16">
        <v>43127</v>
      </c>
      <c r="P413" s="7" t="s">
        <v>2561</v>
      </c>
      <c r="Q413" s="7" t="s">
        <v>51</v>
      </c>
      <c r="R413" s="7" t="s">
        <v>51</v>
      </c>
      <c r="S413" s="25" t="s">
        <v>2560</v>
      </c>
      <c r="T413" s="26" t="s">
        <v>54</v>
      </c>
    </row>
    <row r="414" spans="1:22" x14ac:dyDescent="0.3">
      <c r="A414" s="19" t="s">
        <v>827</v>
      </c>
      <c r="B414" s="6" t="s">
        <v>8</v>
      </c>
      <c r="C414" s="6" t="s">
        <v>16</v>
      </c>
      <c r="D414" s="6" t="s">
        <v>24</v>
      </c>
      <c r="E414" s="7" t="s">
        <v>828</v>
      </c>
      <c r="F414" s="6" t="s">
        <v>3862</v>
      </c>
      <c r="G414" s="6" t="s">
        <v>34</v>
      </c>
      <c r="H414" s="6" t="s">
        <v>44</v>
      </c>
      <c r="I414" s="34">
        <v>42880</v>
      </c>
      <c r="J414" s="34">
        <v>43083</v>
      </c>
      <c r="K414" s="6">
        <v>7</v>
      </c>
      <c r="L414" s="6" t="s">
        <v>71</v>
      </c>
      <c r="M414" s="6" t="s">
        <v>85</v>
      </c>
      <c r="N414" s="6" t="s">
        <v>230</v>
      </c>
      <c r="O414" s="16">
        <v>43109</v>
      </c>
      <c r="P414" s="7" t="s">
        <v>51</v>
      </c>
      <c r="Q414" s="7" t="s">
        <v>51</v>
      </c>
      <c r="R414" s="7" t="s">
        <v>51</v>
      </c>
      <c r="S414" s="25" t="s">
        <v>829</v>
      </c>
      <c r="T414" s="26" t="s">
        <v>54</v>
      </c>
    </row>
    <row r="415" spans="1:22" x14ac:dyDescent="0.3">
      <c r="A415" s="19" t="s">
        <v>2457</v>
      </c>
      <c r="B415" s="6" t="s">
        <v>6</v>
      </c>
      <c r="C415" s="6" t="s">
        <v>16</v>
      </c>
      <c r="D415" s="6" t="s">
        <v>24</v>
      </c>
      <c r="E415" s="7" t="s">
        <v>2456</v>
      </c>
      <c r="F415" s="40" t="s">
        <v>3861</v>
      </c>
      <c r="G415" s="6" t="s">
        <v>34</v>
      </c>
      <c r="H415" s="6" t="s">
        <v>43</v>
      </c>
      <c r="I415" s="34">
        <v>43019</v>
      </c>
      <c r="J415" s="34">
        <v>43118</v>
      </c>
      <c r="K415" s="6">
        <v>5</v>
      </c>
      <c r="L415" s="6" t="s">
        <v>70</v>
      </c>
      <c r="M415" s="6" t="s">
        <v>82</v>
      </c>
      <c r="N415" s="6" t="s">
        <v>230</v>
      </c>
      <c r="O415" s="16">
        <v>43126</v>
      </c>
      <c r="P415" s="7" t="s">
        <v>2458</v>
      </c>
      <c r="Q415" s="7" t="s">
        <v>2459</v>
      </c>
      <c r="R415" s="7" t="s">
        <v>2460</v>
      </c>
      <c r="S415" s="25" t="s">
        <v>2461</v>
      </c>
      <c r="T415" s="26" t="s">
        <v>54</v>
      </c>
      <c r="U415" s="8" t="s">
        <v>2462</v>
      </c>
    </row>
    <row r="416" spans="1:22" x14ac:dyDescent="0.3">
      <c r="A416" s="19" t="s">
        <v>2463</v>
      </c>
      <c r="B416" s="6" t="s">
        <v>6</v>
      </c>
      <c r="C416" s="6" t="s">
        <v>16</v>
      </c>
      <c r="D416" s="6" t="s">
        <v>25</v>
      </c>
      <c r="E416" s="7" t="s">
        <v>2464</v>
      </c>
      <c r="F416" s="40" t="s">
        <v>3859</v>
      </c>
      <c r="G416" s="6" t="s">
        <v>36</v>
      </c>
      <c r="H416" s="6" t="s">
        <v>44</v>
      </c>
      <c r="I416" s="34">
        <v>41379</v>
      </c>
      <c r="J416" s="34">
        <v>43121</v>
      </c>
      <c r="K416" s="6">
        <v>258</v>
      </c>
      <c r="L416" s="6" t="s">
        <v>66</v>
      </c>
      <c r="M416" s="6" t="s">
        <v>85</v>
      </c>
      <c r="N416" s="6" t="s">
        <v>230</v>
      </c>
      <c r="O416" s="16">
        <v>43126</v>
      </c>
      <c r="P416" s="7" t="s">
        <v>2465</v>
      </c>
      <c r="Q416" s="7" t="s">
        <v>2466</v>
      </c>
      <c r="R416" s="7" t="s">
        <v>51</v>
      </c>
      <c r="S416" s="25" t="s">
        <v>2467</v>
      </c>
      <c r="T416" s="26" t="s">
        <v>54</v>
      </c>
    </row>
    <row r="417" spans="1:22" x14ac:dyDescent="0.3">
      <c r="A417" s="19" t="s">
        <v>2468</v>
      </c>
      <c r="B417" s="6" t="s">
        <v>7</v>
      </c>
      <c r="C417" s="6" t="s">
        <v>843</v>
      </c>
      <c r="D417" s="6" t="s">
        <v>2682</v>
      </c>
      <c r="E417" s="7" t="s">
        <v>1862</v>
      </c>
      <c r="F417" s="6" t="s">
        <v>3862</v>
      </c>
      <c r="G417" s="6" t="s">
        <v>34</v>
      </c>
      <c r="H417" s="6" t="s">
        <v>44</v>
      </c>
      <c r="I417" s="34">
        <v>40051</v>
      </c>
      <c r="J417" s="34">
        <v>40147</v>
      </c>
      <c r="K417" s="6">
        <v>22</v>
      </c>
      <c r="L417" s="6" t="s">
        <v>93</v>
      </c>
      <c r="M417" s="6" t="s">
        <v>85</v>
      </c>
      <c r="N417" s="6" t="s">
        <v>231</v>
      </c>
      <c r="O417" s="16">
        <v>43126</v>
      </c>
      <c r="P417" s="7" t="s">
        <v>51</v>
      </c>
      <c r="Q417" s="7" t="s">
        <v>51</v>
      </c>
      <c r="R417" s="7" t="s">
        <v>51</v>
      </c>
      <c r="S417" s="25" t="s">
        <v>2469</v>
      </c>
      <c r="T417" s="26" t="s">
        <v>54</v>
      </c>
    </row>
    <row r="418" spans="1:22" x14ac:dyDescent="0.3">
      <c r="A418" s="19" t="s">
        <v>2470</v>
      </c>
      <c r="B418" s="6" t="s">
        <v>12</v>
      </c>
      <c r="C418" s="6" t="s">
        <v>16</v>
      </c>
      <c r="D418" s="6" t="s">
        <v>27</v>
      </c>
      <c r="E418" s="7" t="s">
        <v>51</v>
      </c>
      <c r="F418" s="6" t="s">
        <v>76</v>
      </c>
      <c r="G418" s="6" t="s">
        <v>836</v>
      </c>
      <c r="H418" s="6" t="s">
        <v>44</v>
      </c>
      <c r="I418" s="34">
        <v>41907</v>
      </c>
      <c r="J418" s="34">
        <v>42077</v>
      </c>
      <c r="K418" s="6">
        <v>4</v>
      </c>
      <c r="L418" s="6" t="s">
        <v>70</v>
      </c>
      <c r="M418" s="6" t="s">
        <v>85</v>
      </c>
      <c r="N418" s="6" t="s">
        <v>231</v>
      </c>
      <c r="O418" s="16">
        <v>43126</v>
      </c>
      <c r="P418" s="7" t="s">
        <v>51</v>
      </c>
      <c r="Q418" s="7" t="s">
        <v>51</v>
      </c>
      <c r="R418" s="7" t="s">
        <v>51</v>
      </c>
      <c r="S418" s="25" t="s">
        <v>2471</v>
      </c>
      <c r="T418" s="26" t="s">
        <v>54</v>
      </c>
    </row>
    <row r="419" spans="1:22" x14ac:dyDescent="0.3">
      <c r="A419" s="19" t="s">
        <v>2472</v>
      </c>
      <c r="B419" s="6" t="s">
        <v>4</v>
      </c>
      <c r="C419" s="6" t="s">
        <v>18</v>
      </c>
      <c r="D419" s="6" t="s">
        <v>25</v>
      </c>
      <c r="E419" s="7" t="s">
        <v>2472</v>
      </c>
      <c r="F419" s="6" t="s">
        <v>3862</v>
      </c>
      <c r="G419" s="6" t="s">
        <v>34</v>
      </c>
      <c r="H419" s="6" t="s">
        <v>44</v>
      </c>
      <c r="I419" s="34">
        <v>42289</v>
      </c>
      <c r="J419" s="34">
        <v>42357</v>
      </c>
      <c r="K419" s="6">
        <v>3</v>
      </c>
      <c r="L419" s="6" t="s">
        <v>67</v>
      </c>
      <c r="M419" s="6" t="s">
        <v>85</v>
      </c>
      <c r="N419" s="6" t="s">
        <v>231</v>
      </c>
      <c r="O419" s="16">
        <v>43126</v>
      </c>
      <c r="P419" s="7" t="s">
        <v>51</v>
      </c>
      <c r="Q419" s="7" t="s">
        <v>51</v>
      </c>
      <c r="R419" s="7" t="s">
        <v>51</v>
      </c>
      <c r="S419" s="25" t="s">
        <v>2473</v>
      </c>
      <c r="T419" s="26" t="s">
        <v>54</v>
      </c>
    </row>
    <row r="420" spans="1:22" x14ac:dyDescent="0.3">
      <c r="A420" s="19" t="s">
        <v>2474</v>
      </c>
      <c r="B420" s="6" t="s">
        <v>6</v>
      </c>
      <c r="C420" s="6" t="s">
        <v>16</v>
      </c>
      <c r="D420" s="6" t="s">
        <v>27</v>
      </c>
      <c r="E420" s="7" t="s">
        <v>51</v>
      </c>
      <c r="F420" s="6" t="s">
        <v>3860</v>
      </c>
      <c r="G420" s="6" t="s">
        <v>34</v>
      </c>
      <c r="H420" s="6" t="s">
        <v>44</v>
      </c>
      <c r="I420" s="34">
        <v>40661</v>
      </c>
      <c r="J420" s="34">
        <v>42017</v>
      </c>
      <c r="K420" s="6">
        <v>7</v>
      </c>
      <c r="L420" s="6" t="s">
        <v>70</v>
      </c>
      <c r="M420" s="6" t="s">
        <v>85</v>
      </c>
      <c r="N420" s="6" t="s">
        <v>229</v>
      </c>
      <c r="O420" s="16">
        <v>43126</v>
      </c>
      <c r="P420" s="7" t="s">
        <v>2476</v>
      </c>
      <c r="Q420" s="7" t="s">
        <v>51</v>
      </c>
      <c r="R420" s="7" t="s">
        <v>51</v>
      </c>
      <c r="S420" s="25" t="s">
        <v>2475</v>
      </c>
      <c r="T420" s="26" t="s">
        <v>54</v>
      </c>
    </row>
    <row r="421" spans="1:22" x14ac:dyDescent="0.3">
      <c r="A421" s="19" t="s">
        <v>2477</v>
      </c>
      <c r="B421" s="6" t="s">
        <v>3855</v>
      </c>
      <c r="C421" s="6" t="s">
        <v>16</v>
      </c>
      <c r="D421" s="6" t="s">
        <v>2835</v>
      </c>
      <c r="E421" s="7" t="s">
        <v>2286</v>
      </c>
      <c r="F421" s="6" t="s">
        <v>3862</v>
      </c>
      <c r="G421" s="6" t="s">
        <v>34</v>
      </c>
      <c r="H421" s="6" t="s">
        <v>43</v>
      </c>
      <c r="I421" s="34">
        <v>41108</v>
      </c>
      <c r="J421" s="34">
        <v>43035</v>
      </c>
      <c r="K421" s="6">
        <v>215</v>
      </c>
      <c r="L421" s="6" t="s">
        <v>70</v>
      </c>
      <c r="M421" s="6" t="s">
        <v>85</v>
      </c>
      <c r="N421" s="6" t="s">
        <v>230</v>
      </c>
      <c r="O421" s="16">
        <v>43126</v>
      </c>
      <c r="P421" s="7" t="s">
        <v>2480</v>
      </c>
      <c r="Q421" s="7" t="s">
        <v>51</v>
      </c>
      <c r="R421" s="7" t="s">
        <v>51</v>
      </c>
      <c r="S421" s="25" t="s">
        <v>2479</v>
      </c>
      <c r="T421" s="26" t="s">
        <v>54</v>
      </c>
      <c r="V421" s="9" t="s">
        <v>2478</v>
      </c>
    </row>
    <row r="422" spans="1:22" x14ac:dyDescent="0.3">
      <c r="A422" s="19" t="s">
        <v>2481</v>
      </c>
      <c r="B422" s="6" t="s">
        <v>6</v>
      </c>
      <c r="C422" s="6" t="s">
        <v>16</v>
      </c>
      <c r="D422" s="6" t="s">
        <v>25</v>
      </c>
      <c r="E422" s="7" t="s">
        <v>2482</v>
      </c>
      <c r="F422" s="6" t="s">
        <v>3862</v>
      </c>
      <c r="G422" s="6" t="s">
        <v>35</v>
      </c>
      <c r="H422" s="6" t="s">
        <v>44</v>
      </c>
      <c r="I422" s="34">
        <v>42505</v>
      </c>
      <c r="J422" s="34">
        <v>43020</v>
      </c>
      <c r="K422" s="6">
        <v>20</v>
      </c>
      <c r="L422" s="6" t="s">
        <v>70</v>
      </c>
      <c r="M422" s="6" t="s">
        <v>85</v>
      </c>
      <c r="N422" s="6" t="s">
        <v>229</v>
      </c>
      <c r="O422" s="16">
        <v>43126</v>
      </c>
      <c r="P422" s="7" t="s">
        <v>2483</v>
      </c>
      <c r="Q422" s="7" t="s">
        <v>51</v>
      </c>
      <c r="R422" s="7"/>
      <c r="S422" s="25" t="s">
        <v>2484</v>
      </c>
      <c r="T422" s="26" t="s">
        <v>54</v>
      </c>
    </row>
    <row r="423" spans="1:22" x14ac:dyDescent="0.3">
      <c r="A423" s="19" t="s">
        <v>2485</v>
      </c>
      <c r="B423" s="3" t="s">
        <v>3853</v>
      </c>
      <c r="C423" s="6" t="s">
        <v>16</v>
      </c>
      <c r="D423" s="6" t="s">
        <v>25</v>
      </c>
      <c r="E423" s="7" t="s">
        <v>2356</v>
      </c>
      <c r="F423" s="40" t="s">
        <v>3861</v>
      </c>
      <c r="G423" s="6" t="s">
        <v>2486</v>
      </c>
      <c r="H423" s="6" t="s">
        <v>43</v>
      </c>
      <c r="I423" s="34">
        <v>41050</v>
      </c>
      <c r="J423" s="34">
        <v>41293</v>
      </c>
      <c r="K423" s="6">
        <v>4</v>
      </c>
      <c r="L423" s="6" t="s">
        <v>70</v>
      </c>
      <c r="M423" s="6" t="s">
        <v>87</v>
      </c>
      <c r="N423" s="6" t="s">
        <v>231</v>
      </c>
      <c r="O423" s="16">
        <v>43126</v>
      </c>
      <c r="P423" s="7" t="s">
        <v>2483</v>
      </c>
      <c r="Q423" s="7" t="s">
        <v>51</v>
      </c>
      <c r="R423" s="7" t="s">
        <v>51</v>
      </c>
      <c r="S423" s="25" t="s">
        <v>2487</v>
      </c>
      <c r="T423" s="26" t="s">
        <v>54</v>
      </c>
      <c r="U423" s="8" t="s">
        <v>2488</v>
      </c>
      <c r="V423" s="9" t="s">
        <v>1428</v>
      </c>
    </row>
    <row r="424" spans="1:22" x14ac:dyDescent="0.3">
      <c r="A424" s="19" t="s">
        <v>284</v>
      </c>
      <c r="B424" s="6" t="s">
        <v>6</v>
      </c>
      <c r="C424" s="6" t="s">
        <v>16</v>
      </c>
      <c r="D424" s="6" t="s">
        <v>27</v>
      </c>
      <c r="E424" s="7" t="s">
        <v>51</v>
      </c>
      <c r="F424" s="6" t="s">
        <v>3862</v>
      </c>
      <c r="G424" s="6" t="s">
        <v>35</v>
      </c>
      <c r="H424" s="6" t="s">
        <v>44</v>
      </c>
      <c r="I424" s="34">
        <v>42528</v>
      </c>
      <c r="J424" s="34">
        <v>43109</v>
      </c>
      <c r="K424" s="6">
        <v>51</v>
      </c>
      <c r="L424" s="6" t="s">
        <v>71</v>
      </c>
      <c r="M424" s="6" t="s">
        <v>87</v>
      </c>
      <c r="N424" s="6" t="s">
        <v>230</v>
      </c>
      <c r="O424" s="16">
        <v>43111</v>
      </c>
      <c r="P424" s="7" t="s">
        <v>286</v>
      </c>
      <c r="Q424" s="7" t="s">
        <v>287</v>
      </c>
      <c r="R424" s="7" t="s">
        <v>288</v>
      </c>
      <c r="S424" s="25" t="s">
        <v>285</v>
      </c>
      <c r="T424" s="26" t="s">
        <v>54</v>
      </c>
    </row>
    <row r="425" spans="1:22" x14ac:dyDescent="0.3">
      <c r="A425" s="19" t="s">
        <v>2489</v>
      </c>
      <c r="B425" s="3" t="s">
        <v>3853</v>
      </c>
      <c r="C425" s="6" t="s">
        <v>16</v>
      </c>
      <c r="D425" s="6" t="s">
        <v>27</v>
      </c>
      <c r="E425" s="7" t="s">
        <v>51</v>
      </c>
      <c r="F425" s="40" t="s">
        <v>3861</v>
      </c>
      <c r="G425" s="6" t="s">
        <v>37</v>
      </c>
      <c r="H425" s="6" t="s">
        <v>43</v>
      </c>
      <c r="I425" s="34">
        <v>42912</v>
      </c>
      <c r="J425" s="34">
        <v>43110</v>
      </c>
      <c r="K425" s="6">
        <v>5</v>
      </c>
      <c r="L425" s="6" t="s">
        <v>70</v>
      </c>
      <c r="M425" s="6" t="s">
        <v>85</v>
      </c>
      <c r="N425" s="6" t="s">
        <v>230</v>
      </c>
      <c r="O425" s="16">
        <v>43126</v>
      </c>
      <c r="P425" s="7" t="s">
        <v>2490</v>
      </c>
      <c r="Q425" s="7" t="s">
        <v>51</v>
      </c>
      <c r="R425" s="7" t="s">
        <v>51</v>
      </c>
      <c r="S425" s="25" t="s">
        <v>2491</v>
      </c>
      <c r="T425" s="26" t="s">
        <v>54</v>
      </c>
    </row>
    <row r="426" spans="1:22" x14ac:dyDescent="0.3">
      <c r="A426" s="19" t="s">
        <v>2492</v>
      </c>
      <c r="B426" s="6" t="s">
        <v>8</v>
      </c>
      <c r="C426" s="6" t="s">
        <v>16</v>
      </c>
      <c r="D426" s="6" t="s">
        <v>25</v>
      </c>
      <c r="E426" s="7" t="s">
        <v>2493</v>
      </c>
      <c r="F426" s="6" t="s">
        <v>3862</v>
      </c>
      <c r="G426" s="6" t="s">
        <v>34</v>
      </c>
      <c r="H426" s="6" t="s">
        <v>44</v>
      </c>
      <c r="I426" s="34">
        <v>39364</v>
      </c>
      <c r="J426" s="34">
        <v>40186</v>
      </c>
      <c r="K426" s="6">
        <v>30</v>
      </c>
      <c r="L426" s="6" t="s">
        <v>67</v>
      </c>
      <c r="M426" s="6" t="s">
        <v>85</v>
      </c>
      <c r="N426" s="6" t="s">
        <v>231</v>
      </c>
      <c r="O426" s="16">
        <v>43127</v>
      </c>
      <c r="P426" s="7" t="s">
        <v>2495</v>
      </c>
      <c r="Q426" s="7" t="s">
        <v>51</v>
      </c>
      <c r="R426" s="7" t="s">
        <v>51</v>
      </c>
      <c r="S426" s="25" t="s">
        <v>2494</v>
      </c>
      <c r="T426" s="26" t="s">
        <v>54</v>
      </c>
    </row>
    <row r="427" spans="1:22" x14ac:dyDescent="0.3">
      <c r="A427" s="19" t="s">
        <v>2496</v>
      </c>
      <c r="B427" s="3" t="s">
        <v>3853</v>
      </c>
      <c r="C427" s="6" t="s">
        <v>16</v>
      </c>
      <c r="D427" s="6" t="s">
        <v>27</v>
      </c>
      <c r="E427" s="7" t="s">
        <v>51</v>
      </c>
      <c r="F427" s="40" t="s">
        <v>3859</v>
      </c>
      <c r="G427" s="6" t="s">
        <v>836</v>
      </c>
      <c r="H427" s="6" t="s">
        <v>44</v>
      </c>
      <c r="I427" s="34">
        <v>43101</v>
      </c>
      <c r="J427" s="34">
        <v>43122</v>
      </c>
      <c r="K427" s="6">
        <v>4</v>
      </c>
      <c r="L427" s="6" t="s">
        <v>70</v>
      </c>
      <c r="M427" s="6" t="s">
        <v>85</v>
      </c>
      <c r="N427" s="6" t="s">
        <v>230</v>
      </c>
      <c r="O427" s="16">
        <v>43127</v>
      </c>
      <c r="P427" s="7" t="s">
        <v>2499</v>
      </c>
      <c r="Q427" s="7" t="s">
        <v>2498</v>
      </c>
      <c r="R427" s="7" t="s">
        <v>51</v>
      </c>
      <c r="S427" s="25" t="s">
        <v>2497</v>
      </c>
      <c r="T427" s="26" t="s">
        <v>54</v>
      </c>
    </row>
    <row r="428" spans="1:22" x14ac:dyDescent="0.3">
      <c r="A428" s="19" t="s">
        <v>2500</v>
      </c>
      <c r="B428" s="6" t="s">
        <v>6</v>
      </c>
      <c r="C428" s="6" t="s">
        <v>16</v>
      </c>
      <c r="D428" s="6" t="s">
        <v>26</v>
      </c>
      <c r="E428" s="7" t="s">
        <v>2501</v>
      </c>
      <c r="F428" s="40" t="s">
        <v>3859</v>
      </c>
      <c r="G428" s="6" t="s">
        <v>37</v>
      </c>
      <c r="H428" s="6" t="s">
        <v>43</v>
      </c>
      <c r="I428" s="34">
        <v>41774</v>
      </c>
      <c r="J428" s="34">
        <v>43115</v>
      </c>
      <c r="K428" s="6">
        <v>49</v>
      </c>
      <c r="L428" s="6" t="s">
        <v>67</v>
      </c>
      <c r="M428" s="6" t="s">
        <v>82</v>
      </c>
      <c r="N428" s="6" t="s">
        <v>230</v>
      </c>
      <c r="O428" s="16">
        <v>43127</v>
      </c>
      <c r="P428" s="7" t="s">
        <v>2502</v>
      </c>
      <c r="Q428" s="7" t="s">
        <v>2503</v>
      </c>
      <c r="R428" s="7" t="s">
        <v>2504</v>
      </c>
      <c r="S428" s="25" t="s">
        <v>2505</v>
      </c>
      <c r="T428" s="26" t="s">
        <v>54</v>
      </c>
    </row>
    <row r="429" spans="1:22" x14ac:dyDescent="0.3">
      <c r="A429" s="19" t="s">
        <v>289</v>
      </c>
      <c r="B429" s="6" t="s">
        <v>7</v>
      </c>
      <c r="C429" s="6" t="s">
        <v>16</v>
      </c>
      <c r="D429" s="6" t="s">
        <v>22</v>
      </c>
      <c r="E429" s="7" t="s">
        <v>296</v>
      </c>
      <c r="F429" s="40" t="s">
        <v>3861</v>
      </c>
      <c r="G429" s="6" t="s">
        <v>34</v>
      </c>
      <c r="H429" s="6" t="s">
        <v>43</v>
      </c>
      <c r="I429" s="34">
        <v>42231</v>
      </c>
      <c r="J429" s="34">
        <v>43103</v>
      </c>
      <c r="K429" s="6">
        <v>63</v>
      </c>
      <c r="L429" s="6" t="s">
        <v>71</v>
      </c>
      <c r="M429" s="6" t="s">
        <v>87</v>
      </c>
      <c r="N429" s="6" t="s">
        <v>230</v>
      </c>
      <c r="O429" s="16">
        <v>43107</v>
      </c>
      <c r="P429" s="7" t="s">
        <v>291</v>
      </c>
      <c r="Q429" s="7" t="s">
        <v>292</v>
      </c>
      <c r="R429" s="7" t="s">
        <v>51</v>
      </c>
      <c r="S429" s="25" t="s">
        <v>290</v>
      </c>
      <c r="T429" s="26" t="s">
        <v>54</v>
      </c>
    </row>
    <row r="430" spans="1:22" x14ac:dyDescent="0.3">
      <c r="A430" s="19" t="s">
        <v>697</v>
      </c>
      <c r="B430" s="6" t="s">
        <v>6</v>
      </c>
      <c r="C430" s="6" t="s">
        <v>16</v>
      </c>
      <c r="D430" s="6" t="s">
        <v>24</v>
      </c>
      <c r="E430" s="7" t="s">
        <v>487</v>
      </c>
      <c r="F430" s="40" t="s">
        <v>3861</v>
      </c>
      <c r="G430" s="6" t="s">
        <v>34</v>
      </c>
      <c r="H430" s="6" t="s">
        <v>44</v>
      </c>
      <c r="I430" s="34">
        <v>42873</v>
      </c>
      <c r="J430" s="34">
        <v>43022</v>
      </c>
      <c r="K430" s="6">
        <v>14</v>
      </c>
      <c r="L430" s="6" t="s">
        <v>68</v>
      </c>
      <c r="M430" s="6" t="s">
        <v>87</v>
      </c>
      <c r="N430" s="6" t="s">
        <v>229</v>
      </c>
      <c r="O430" s="16">
        <v>43109</v>
      </c>
      <c r="P430" s="7" t="s">
        <v>701</v>
      </c>
      <c r="Q430" s="7" t="s">
        <v>699</v>
      </c>
      <c r="R430" s="7" t="s">
        <v>700</v>
      </c>
      <c r="S430" s="25" t="s">
        <v>698</v>
      </c>
      <c r="T430" s="26" t="s">
        <v>54</v>
      </c>
    </row>
    <row r="431" spans="1:22" x14ac:dyDescent="0.3">
      <c r="A431" s="19" t="s">
        <v>2506</v>
      </c>
      <c r="B431" s="6" t="s">
        <v>6</v>
      </c>
      <c r="C431" s="6" t="s">
        <v>16</v>
      </c>
      <c r="D431" s="6" t="s">
        <v>24</v>
      </c>
      <c r="E431" s="7" t="s">
        <v>2509</v>
      </c>
      <c r="F431" s="6" t="s">
        <v>3862</v>
      </c>
      <c r="G431" s="6" t="s">
        <v>34</v>
      </c>
      <c r="H431" s="6" t="s">
        <v>43</v>
      </c>
      <c r="I431" s="34">
        <v>41183</v>
      </c>
      <c r="J431" s="34">
        <v>43122</v>
      </c>
      <c r="K431" s="6">
        <v>498</v>
      </c>
      <c r="L431" s="6" t="s">
        <v>66</v>
      </c>
      <c r="M431" s="6" t="s">
        <v>117</v>
      </c>
      <c r="N431" s="6" t="s">
        <v>230</v>
      </c>
      <c r="O431" s="16">
        <v>43127</v>
      </c>
      <c r="P431" s="7" t="s">
        <v>2511</v>
      </c>
      <c r="Q431" s="7" t="s">
        <v>2510</v>
      </c>
      <c r="R431" s="7" t="s">
        <v>51</v>
      </c>
      <c r="S431" s="25" t="s">
        <v>2508</v>
      </c>
      <c r="T431" s="26" t="s">
        <v>54</v>
      </c>
      <c r="U431" s="8" t="s">
        <v>2507</v>
      </c>
    </row>
    <row r="432" spans="1:22" x14ac:dyDescent="0.3">
      <c r="A432" s="19" t="s">
        <v>2512</v>
      </c>
      <c r="B432" s="3" t="s">
        <v>3853</v>
      </c>
      <c r="C432" s="6" t="s">
        <v>16</v>
      </c>
      <c r="D432" s="6" t="s">
        <v>24</v>
      </c>
      <c r="E432" s="7" t="s">
        <v>1153</v>
      </c>
      <c r="F432" s="40" t="s">
        <v>3861</v>
      </c>
      <c r="G432" s="6" t="s">
        <v>898</v>
      </c>
      <c r="H432" s="6" t="s">
        <v>44</v>
      </c>
      <c r="I432" s="34">
        <v>42873</v>
      </c>
      <c r="J432" s="34">
        <v>43125</v>
      </c>
      <c r="K432" s="6">
        <v>100</v>
      </c>
      <c r="L432" s="6" t="s">
        <v>66</v>
      </c>
      <c r="M432" s="6" t="s">
        <v>87</v>
      </c>
      <c r="N432" s="6" t="s">
        <v>230</v>
      </c>
      <c r="O432" s="16">
        <v>43127</v>
      </c>
      <c r="P432" s="7" t="s">
        <v>2514</v>
      </c>
      <c r="Q432" s="7" t="s">
        <v>51</v>
      </c>
      <c r="R432" s="7" t="s">
        <v>51</v>
      </c>
      <c r="S432" s="25" t="s">
        <v>2513</v>
      </c>
      <c r="T432" s="26" t="s">
        <v>54</v>
      </c>
    </row>
    <row r="433" spans="1:22" x14ac:dyDescent="0.3">
      <c r="A433" s="19" t="s">
        <v>2515</v>
      </c>
      <c r="B433" s="6" t="s">
        <v>944</v>
      </c>
      <c r="C433" s="6" t="s">
        <v>16</v>
      </c>
      <c r="D433" s="6" t="s">
        <v>25</v>
      </c>
      <c r="E433" s="7" t="s">
        <v>2515</v>
      </c>
      <c r="F433" s="6" t="s">
        <v>3862</v>
      </c>
      <c r="G433" s="6" t="s">
        <v>36</v>
      </c>
      <c r="H433" s="6" t="s">
        <v>44</v>
      </c>
      <c r="I433" s="34">
        <v>41625</v>
      </c>
      <c r="J433" s="34">
        <v>42418</v>
      </c>
      <c r="K433" s="6">
        <v>8</v>
      </c>
      <c r="L433" s="6" t="s">
        <v>70</v>
      </c>
      <c r="M433" s="6" t="s">
        <v>85</v>
      </c>
      <c r="N433" s="6" t="s">
        <v>231</v>
      </c>
      <c r="O433" s="16">
        <v>43127</v>
      </c>
      <c r="P433" s="7" t="s">
        <v>2517</v>
      </c>
      <c r="Q433" s="7" t="s">
        <v>51</v>
      </c>
      <c r="R433" s="7" t="s">
        <v>51</v>
      </c>
      <c r="S433" s="25" t="s">
        <v>2516</v>
      </c>
      <c r="T433" s="26" t="s">
        <v>54</v>
      </c>
    </row>
    <row r="434" spans="1:22" x14ac:dyDescent="0.3">
      <c r="A434" s="19" t="s">
        <v>293</v>
      </c>
      <c r="B434" s="6" t="s">
        <v>7</v>
      </c>
      <c r="C434" s="6" t="s">
        <v>16</v>
      </c>
      <c r="D434" s="6" t="s">
        <v>24</v>
      </c>
      <c r="E434" s="7" t="s">
        <v>295</v>
      </c>
      <c r="F434" s="40" t="s">
        <v>3861</v>
      </c>
      <c r="G434" s="6" t="s">
        <v>34</v>
      </c>
      <c r="H434" s="6" t="s">
        <v>43</v>
      </c>
      <c r="I434" s="34">
        <v>42797</v>
      </c>
      <c r="J434" s="34">
        <v>43110</v>
      </c>
      <c r="K434" s="6">
        <v>25</v>
      </c>
      <c r="L434" s="6" t="s">
        <v>66</v>
      </c>
      <c r="M434" s="6" t="s">
        <v>85</v>
      </c>
      <c r="N434" s="6" t="s">
        <v>230</v>
      </c>
      <c r="O434" s="16">
        <v>43111</v>
      </c>
      <c r="P434" s="25" t="s">
        <v>294</v>
      </c>
      <c r="Q434" s="7" t="s">
        <v>297</v>
      </c>
      <c r="R434" s="7" t="s">
        <v>298</v>
      </c>
      <c r="S434" s="7" t="s">
        <v>51</v>
      </c>
      <c r="T434" s="26" t="s">
        <v>54</v>
      </c>
    </row>
    <row r="435" spans="1:22" x14ac:dyDescent="0.3">
      <c r="A435" s="19" t="s">
        <v>2518</v>
      </c>
      <c r="B435" s="6" t="s">
        <v>6</v>
      </c>
      <c r="C435" s="6" t="s">
        <v>16</v>
      </c>
      <c r="D435" s="6" t="s">
        <v>27</v>
      </c>
      <c r="E435" s="7" t="s">
        <v>51</v>
      </c>
      <c r="F435" s="6" t="s">
        <v>76</v>
      </c>
      <c r="G435" s="6" t="s">
        <v>836</v>
      </c>
      <c r="H435" s="6" t="s">
        <v>43</v>
      </c>
      <c r="I435" s="34">
        <v>40936</v>
      </c>
      <c r="J435" s="34">
        <v>41122</v>
      </c>
      <c r="K435" s="6">
        <v>9</v>
      </c>
      <c r="L435" s="6" t="s">
        <v>70</v>
      </c>
      <c r="M435" s="6" t="s">
        <v>85</v>
      </c>
      <c r="N435" s="6" t="s">
        <v>231</v>
      </c>
      <c r="O435" s="16">
        <v>43127</v>
      </c>
      <c r="P435" s="7" t="s">
        <v>2519</v>
      </c>
      <c r="Q435" s="7" t="s">
        <v>2521</v>
      </c>
      <c r="R435" s="7" t="s">
        <v>2520</v>
      </c>
      <c r="S435" s="25" t="s">
        <v>2522</v>
      </c>
      <c r="T435" s="26" t="s">
        <v>54</v>
      </c>
    </row>
    <row r="436" spans="1:22" x14ac:dyDescent="0.3">
      <c r="A436" s="19" t="s">
        <v>881</v>
      </c>
      <c r="B436" s="6" t="s">
        <v>7</v>
      </c>
      <c r="C436" s="6" t="s">
        <v>16</v>
      </c>
      <c r="D436" s="6" t="s">
        <v>2682</v>
      </c>
      <c r="E436" s="7" t="s">
        <v>886</v>
      </c>
      <c r="F436" s="6" t="s">
        <v>3862</v>
      </c>
      <c r="G436" s="6" t="s">
        <v>34</v>
      </c>
      <c r="H436" s="6" t="s">
        <v>44</v>
      </c>
      <c r="I436" s="34">
        <v>42921</v>
      </c>
      <c r="J436" s="34">
        <v>43110</v>
      </c>
      <c r="K436" s="6">
        <v>14</v>
      </c>
      <c r="L436" s="6" t="s">
        <v>71</v>
      </c>
      <c r="M436" s="6" t="s">
        <v>87</v>
      </c>
      <c r="N436" s="6" t="s">
        <v>230</v>
      </c>
      <c r="O436" s="16">
        <v>43110</v>
      </c>
      <c r="P436" s="25" t="s">
        <v>887</v>
      </c>
      <c r="Q436" s="7" t="s">
        <v>51</v>
      </c>
      <c r="R436" s="7" t="s">
        <v>51</v>
      </c>
      <c r="S436" s="7" t="s">
        <v>51</v>
      </c>
      <c r="T436" s="26" t="s">
        <v>54</v>
      </c>
    </row>
    <row r="437" spans="1:22" x14ac:dyDescent="0.3">
      <c r="A437" s="19" t="s">
        <v>2523</v>
      </c>
      <c r="B437" s="6" t="s">
        <v>6</v>
      </c>
      <c r="C437" s="6" t="s">
        <v>16</v>
      </c>
      <c r="D437" s="6" t="s">
        <v>27</v>
      </c>
      <c r="E437" s="7" t="s">
        <v>51</v>
      </c>
      <c r="F437" s="6" t="s">
        <v>76</v>
      </c>
      <c r="G437" s="6" t="s">
        <v>836</v>
      </c>
      <c r="H437" s="6" t="s">
        <v>44</v>
      </c>
      <c r="I437" s="34">
        <v>42396</v>
      </c>
      <c r="J437" s="34">
        <v>42530</v>
      </c>
      <c r="K437" s="6">
        <v>5</v>
      </c>
      <c r="L437" s="6" t="s">
        <v>70</v>
      </c>
      <c r="M437" s="6" t="s">
        <v>85</v>
      </c>
      <c r="N437" s="6" t="s">
        <v>231</v>
      </c>
      <c r="O437" s="16">
        <v>43127</v>
      </c>
      <c r="P437" s="7" t="s">
        <v>2525</v>
      </c>
      <c r="Q437" s="7" t="s">
        <v>2524</v>
      </c>
      <c r="R437" s="7" t="s">
        <v>51</v>
      </c>
      <c r="S437" s="25" t="s">
        <v>2524</v>
      </c>
      <c r="T437" s="26" t="s">
        <v>54</v>
      </c>
    </row>
    <row r="438" spans="1:22" x14ac:dyDescent="0.3">
      <c r="A438" s="19" t="s">
        <v>2526</v>
      </c>
      <c r="B438" s="6" t="s">
        <v>6</v>
      </c>
      <c r="C438" s="6" t="s">
        <v>16</v>
      </c>
      <c r="D438" s="6" t="s">
        <v>2682</v>
      </c>
      <c r="E438" s="7" t="s">
        <v>2527</v>
      </c>
      <c r="F438" s="6" t="s">
        <v>76</v>
      </c>
      <c r="G438" s="6" t="s">
        <v>37</v>
      </c>
      <c r="H438" s="6" t="s">
        <v>44</v>
      </c>
      <c r="I438" s="34">
        <v>41212</v>
      </c>
      <c r="J438" s="34">
        <v>41310</v>
      </c>
      <c r="K438" s="6">
        <v>3</v>
      </c>
      <c r="L438" s="6" t="s">
        <v>70</v>
      </c>
      <c r="M438" s="6" t="s">
        <v>85</v>
      </c>
      <c r="N438" s="6" t="s">
        <v>231</v>
      </c>
      <c r="O438" s="16">
        <v>43127</v>
      </c>
      <c r="P438" s="7" t="s">
        <v>2530</v>
      </c>
      <c r="Q438" s="7" t="s">
        <v>2529</v>
      </c>
      <c r="R438" s="7" t="s">
        <v>51</v>
      </c>
      <c r="S438" s="25" t="s">
        <v>2528</v>
      </c>
      <c r="T438" s="26" t="s">
        <v>54</v>
      </c>
    </row>
    <row r="439" spans="1:22" x14ac:dyDescent="0.3">
      <c r="A439" s="19" t="s">
        <v>304</v>
      </c>
      <c r="B439" s="6" t="s">
        <v>8</v>
      </c>
      <c r="C439" s="6" t="s">
        <v>18</v>
      </c>
      <c r="D439" s="6" t="s">
        <v>27</v>
      </c>
      <c r="E439" s="7" t="s">
        <v>51</v>
      </c>
      <c r="F439" s="6" t="s">
        <v>3862</v>
      </c>
      <c r="G439" s="6" t="s">
        <v>34</v>
      </c>
      <c r="H439" s="6" t="s">
        <v>43</v>
      </c>
      <c r="I439" s="34">
        <v>42655</v>
      </c>
      <c r="J439" s="34">
        <v>43110</v>
      </c>
      <c r="K439" s="6">
        <v>31</v>
      </c>
      <c r="L439" s="6" t="s">
        <v>66</v>
      </c>
      <c r="M439" s="6" t="s">
        <v>85</v>
      </c>
      <c r="N439" s="6" t="s">
        <v>230</v>
      </c>
      <c r="O439" s="16">
        <v>43110</v>
      </c>
      <c r="P439" s="25" t="s">
        <v>306</v>
      </c>
      <c r="Q439" s="7" t="s">
        <v>305</v>
      </c>
      <c r="R439" s="7" t="s">
        <v>51</v>
      </c>
      <c r="S439" s="25" t="s">
        <v>1782</v>
      </c>
      <c r="T439" s="26" t="s">
        <v>54</v>
      </c>
    </row>
    <row r="440" spans="1:22" x14ac:dyDescent="0.3">
      <c r="A440" s="19" t="s">
        <v>2273</v>
      </c>
      <c r="B440" s="3" t="s">
        <v>3853</v>
      </c>
      <c r="C440" s="6" t="s">
        <v>16</v>
      </c>
      <c r="D440" s="6" t="s">
        <v>24</v>
      </c>
      <c r="E440" s="7" t="s">
        <v>2290</v>
      </c>
      <c r="F440" s="6" t="s">
        <v>3862</v>
      </c>
      <c r="G440" s="6" t="s">
        <v>34</v>
      </c>
      <c r="H440" s="6" t="s">
        <v>43</v>
      </c>
      <c r="I440" s="34">
        <v>39046</v>
      </c>
      <c r="J440" s="34">
        <v>39046</v>
      </c>
      <c r="K440" s="6">
        <v>38</v>
      </c>
      <c r="L440" s="6" t="s">
        <v>76</v>
      </c>
      <c r="M440" s="6" t="s">
        <v>85</v>
      </c>
      <c r="N440" s="6" t="s">
        <v>231</v>
      </c>
      <c r="O440" s="16">
        <v>43124</v>
      </c>
      <c r="P440" s="7" t="s">
        <v>51</v>
      </c>
      <c r="Q440" s="7" t="s">
        <v>51</v>
      </c>
      <c r="R440" s="7" t="s">
        <v>51</v>
      </c>
      <c r="S440" s="25" t="s">
        <v>2274</v>
      </c>
      <c r="T440" s="26" t="s">
        <v>54</v>
      </c>
      <c r="V440" s="9" t="s">
        <v>1428</v>
      </c>
    </row>
    <row r="441" spans="1:22" x14ac:dyDescent="0.3">
      <c r="A441" s="19" t="s">
        <v>2277</v>
      </c>
      <c r="B441" s="6" t="s">
        <v>157</v>
      </c>
      <c r="C441" s="6" t="s">
        <v>16</v>
      </c>
      <c r="D441" s="6" t="s">
        <v>2682</v>
      </c>
      <c r="E441" s="7" t="s">
        <v>909</v>
      </c>
      <c r="F441" s="6" t="s">
        <v>3862</v>
      </c>
      <c r="G441" s="6" t="s">
        <v>34</v>
      </c>
      <c r="H441" s="6" t="s">
        <v>43</v>
      </c>
      <c r="I441" s="34">
        <v>39159</v>
      </c>
      <c r="J441" s="34">
        <v>39196</v>
      </c>
      <c r="K441" s="6">
        <v>16</v>
      </c>
      <c r="L441" s="6" t="s">
        <v>93</v>
      </c>
      <c r="M441" s="6" t="s">
        <v>85</v>
      </c>
      <c r="N441" s="6" t="s">
        <v>231</v>
      </c>
      <c r="O441" s="16">
        <v>43124</v>
      </c>
      <c r="P441" s="7" t="s">
        <v>2278</v>
      </c>
      <c r="Q441" s="7" t="s">
        <v>51</v>
      </c>
      <c r="R441" s="7" t="s">
        <v>51</v>
      </c>
      <c r="S441" s="25" t="s">
        <v>2279</v>
      </c>
      <c r="T441" s="26" t="s">
        <v>54</v>
      </c>
    </row>
    <row r="442" spans="1:22" x14ac:dyDescent="0.3">
      <c r="A442" s="19" t="s">
        <v>2280</v>
      </c>
      <c r="B442" s="6" t="s">
        <v>8</v>
      </c>
      <c r="C442" s="6" t="s">
        <v>16</v>
      </c>
      <c r="D442" s="6" t="s">
        <v>27</v>
      </c>
      <c r="E442" s="7" t="s">
        <v>51</v>
      </c>
      <c r="F442" s="6" t="s">
        <v>76</v>
      </c>
      <c r="G442" s="6" t="s">
        <v>836</v>
      </c>
      <c r="H442" s="6" t="s">
        <v>44</v>
      </c>
      <c r="I442" s="34">
        <v>42550</v>
      </c>
      <c r="J442" s="34">
        <v>42550</v>
      </c>
      <c r="K442" s="6">
        <v>1</v>
      </c>
      <c r="L442" s="6" t="s">
        <v>76</v>
      </c>
      <c r="M442" s="6" t="s">
        <v>85</v>
      </c>
      <c r="N442" s="6" t="s">
        <v>231</v>
      </c>
      <c r="O442" s="16">
        <v>43124</v>
      </c>
      <c r="P442" s="7" t="s">
        <v>51</v>
      </c>
      <c r="Q442" s="7" t="s">
        <v>51</v>
      </c>
      <c r="R442" s="7" t="s">
        <v>51</v>
      </c>
      <c r="S442" s="25" t="s">
        <v>2281</v>
      </c>
      <c r="T442" s="26" t="s">
        <v>54</v>
      </c>
    </row>
    <row r="443" spans="1:22" x14ac:dyDescent="0.3">
      <c r="A443" s="19" t="s">
        <v>2282</v>
      </c>
      <c r="B443" s="3" t="s">
        <v>3853</v>
      </c>
      <c r="C443" s="6" t="s">
        <v>16</v>
      </c>
      <c r="D443" s="6" t="s">
        <v>2682</v>
      </c>
      <c r="E443" s="7" t="s">
        <v>2283</v>
      </c>
      <c r="F443" s="6" t="s">
        <v>3862</v>
      </c>
      <c r="G443" s="6" t="s">
        <v>34</v>
      </c>
      <c r="H443" s="6" t="s">
        <v>44</v>
      </c>
      <c r="I443" s="34">
        <v>41086</v>
      </c>
      <c r="J443" s="34">
        <v>41086</v>
      </c>
      <c r="K443" s="6">
        <v>7</v>
      </c>
      <c r="L443" s="6" t="s">
        <v>76</v>
      </c>
      <c r="M443" s="6" t="s">
        <v>85</v>
      </c>
      <c r="N443" s="6" t="s">
        <v>231</v>
      </c>
      <c r="O443" s="16">
        <v>43125</v>
      </c>
      <c r="P443" s="7" t="s">
        <v>51</v>
      </c>
      <c r="Q443" s="7" t="s">
        <v>51</v>
      </c>
      <c r="R443" s="7" t="s">
        <v>51</v>
      </c>
      <c r="S443" s="25" t="s">
        <v>2284</v>
      </c>
      <c r="T443" s="26" t="s">
        <v>54</v>
      </c>
    </row>
    <row r="444" spans="1:22" x14ac:dyDescent="0.3">
      <c r="A444" s="19" t="s">
        <v>2285</v>
      </c>
      <c r="B444" s="6" t="s">
        <v>3855</v>
      </c>
      <c r="C444" s="6" t="s">
        <v>16</v>
      </c>
      <c r="D444" s="6" t="s">
        <v>2835</v>
      </c>
      <c r="E444" s="7" t="s">
        <v>2286</v>
      </c>
      <c r="F444" s="6" t="s">
        <v>3862</v>
      </c>
      <c r="G444" s="6" t="s">
        <v>34</v>
      </c>
      <c r="H444" s="6" t="s">
        <v>43</v>
      </c>
      <c r="I444" s="34">
        <v>39416</v>
      </c>
      <c r="J444" s="34">
        <v>41533</v>
      </c>
      <c r="K444" s="6">
        <v>50</v>
      </c>
      <c r="L444" s="6" t="s">
        <v>70</v>
      </c>
      <c r="M444" s="6" t="s">
        <v>85</v>
      </c>
      <c r="N444" s="6" t="s">
        <v>231</v>
      </c>
      <c r="O444" s="16">
        <v>43125</v>
      </c>
      <c r="P444" s="7" t="s">
        <v>51</v>
      </c>
      <c r="Q444" s="7" t="s">
        <v>51</v>
      </c>
      <c r="R444" s="7" t="s">
        <v>51</v>
      </c>
      <c r="S444" s="25" t="s">
        <v>2287</v>
      </c>
      <c r="T444" s="26" t="s">
        <v>54</v>
      </c>
      <c r="V444" s="9" t="s">
        <v>1428</v>
      </c>
    </row>
    <row r="445" spans="1:22" x14ac:dyDescent="0.3">
      <c r="A445" s="19" t="s">
        <v>2288</v>
      </c>
      <c r="B445" s="6" t="s">
        <v>3855</v>
      </c>
      <c r="C445" s="6" t="s">
        <v>16</v>
      </c>
      <c r="D445" s="6" t="s">
        <v>2835</v>
      </c>
      <c r="E445" s="7" t="s">
        <v>2286</v>
      </c>
      <c r="F445" s="6" t="s">
        <v>3862</v>
      </c>
      <c r="G445" s="6" t="s">
        <v>34</v>
      </c>
      <c r="H445" s="6" t="s">
        <v>43</v>
      </c>
      <c r="I445" s="34">
        <v>41542</v>
      </c>
      <c r="J445" s="34">
        <v>43035</v>
      </c>
      <c r="K445" s="6">
        <v>50</v>
      </c>
      <c r="L445" s="6" t="s">
        <v>76</v>
      </c>
      <c r="M445" s="6" t="s">
        <v>85</v>
      </c>
      <c r="N445" s="6" t="s">
        <v>230</v>
      </c>
      <c r="O445" s="16">
        <v>43125</v>
      </c>
      <c r="P445" s="7" t="s">
        <v>51</v>
      </c>
      <c r="Q445" s="7" t="s">
        <v>51</v>
      </c>
      <c r="R445" s="7" t="s">
        <v>51</v>
      </c>
      <c r="S445" s="25" t="s">
        <v>2289</v>
      </c>
      <c r="T445" s="26" t="s">
        <v>54</v>
      </c>
      <c r="V445" s="9" t="s">
        <v>1428</v>
      </c>
    </row>
    <row r="446" spans="1:22" x14ac:dyDescent="0.3">
      <c r="A446" s="19" t="s">
        <v>1388</v>
      </c>
      <c r="B446" s="6" t="s">
        <v>3855</v>
      </c>
      <c r="C446" s="6" t="s">
        <v>18</v>
      </c>
      <c r="D446" s="6" t="s">
        <v>2682</v>
      </c>
      <c r="E446" s="7" t="s">
        <v>2918</v>
      </c>
      <c r="F446" s="6" t="s">
        <v>3862</v>
      </c>
      <c r="G446" s="6" t="s">
        <v>34</v>
      </c>
      <c r="H446" s="6" t="s">
        <v>43</v>
      </c>
      <c r="I446" s="34">
        <v>41316</v>
      </c>
      <c r="J446" s="34">
        <v>43084</v>
      </c>
      <c r="K446" s="6">
        <v>60</v>
      </c>
      <c r="L446" s="6" t="s">
        <v>70</v>
      </c>
      <c r="M446" s="6" t="s">
        <v>85</v>
      </c>
      <c r="N446" s="6" t="s">
        <v>230</v>
      </c>
      <c r="O446" s="16">
        <v>43125</v>
      </c>
      <c r="P446" s="7" t="s">
        <v>51</v>
      </c>
      <c r="Q446" s="7" t="s">
        <v>51</v>
      </c>
      <c r="R446" s="7" t="s">
        <v>51</v>
      </c>
      <c r="S446" s="25" t="s">
        <v>2291</v>
      </c>
      <c r="T446" s="26" t="s">
        <v>54</v>
      </c>
      <c r="V446" s="9" t="s">
        <v>1428</v>
      </c>
    </row>
    <row r="447" spans="1:22" x14ac:dyDescent="0.3">
      <c r="A447" s="19" t="s">
        <v>2292</v>
      </c>
      <c r="B447" s="3" t="s">
        <v>3853</v>
      </c>
      <c r="C447" s="6" t="s">
        <v>16</v>
      </c>
      <c r="D447" s="6" t="s">
        <v>2835</v>
      </c>
      <c r="E447" s="7" t="s">
        <v>2293</v>
      </c>
      <c r="F447" s="6" t="s">
        <v>3860</v>
      </c>
      <c r="G447" s="6" t="s">
        <v>34</v>
      </c>
      <c r="H447" s="6" t="s">
        <v>43</v>
      </c>
      <c r="I447" s="34">
        <v>39237</v>
      </c>
      <c r="J447" s="34">
        <v>39322</v>
      </c>
      <c r="K447" s="6">
        <v>10</v>
      </c>
      <c r="L447" s="6" t="s">
        <v>70</v>
      </c>
      <c r="M447" s="6" t="s">
        <v>85</v>
      </c>
      <c r="N447" s="6" t="s">
        <v>231</v>
      </c>
      <c r="O447" s="16">
        <v>43125</v>
      </c>
      <c r="P447" s="7" t="s">
        <v>51</v>
      </c>
      <c r="Q447" s="7" t="s">
        <v>51</v>
      </c>
      <c r="R447" s="7" t="s">
        <v>51</v>
      </c>
      <c r="S447" s="25" t="s">
        <v>2294</v>
      </c>
      <c r="T447" s="26" t="s">
        <v>54</v>
      </c>
      <c r="U447" s="8" t="s">
        <v>2295</v>
      </c>
      <c r="V447" s="9" t="s">
        <v>1428</v>
      </c>
    </row>
    <row r="448" spans="1:22" x14ac:dyDescent="0.3">
      <c r="A448" s="19" t="s">
        <v>2296</v>
      </c>
      <c r="B448" s="6" t="s">
        <v>6</v>
      </c>
      <c r="C448" s="6" t="s">
        <v>16</v>
      </c>
      <c r="D448" s="6" t="s">
        <v>22</v>
      </c>
      <c r="E448" s="7" t="s">
        <v>325</v>
      </c>
      <c r="F448" s="6" t="s">
        <v>3862</v>
      </c>
      <c r="G448" s="6" t="s">
        <v>35</v>
      </c>
      <c r="H448" s="6" t="s">
        <v>43</v>
      </c>
      <c r="I448" s="34">
        <v>41476</v>
      </c>
      <c r="J448" s="34">
        <v>41557</v>
      </c>
      <c r="K448" s="6">
        <v>6</v>
      </c>
      <c r="L448" s="6" t="s">
        <v>71</v>
      </c>
      <c r="M448" s="6" t="s">
        <v>87</v>
      </c>
      <c r="N448" s="6" t="s">
        <v>231</v>
      </c>
      <c r="O448" s="16">
        <v>43125</v>
      </c>
      <c r="P448" s="7" t="s">
        <v>2298</v>
      </c>
      <c r="Q448" s="7" t="s">
        <v>51</v>
      </c>
      <c r="R448" s="7" t="s">
        <v>51</v>
      </c>
      <c r="S448" s="25" t="s">
        <v>2297</v>
      </c>
      <c r="T448" s="26" t="s">
        <v>54</v>
      </c>
      <c r="V448" s="9" t="s">
        <v>1428</v>
      </c>
    </row>
    <row r="449" spans="1:22" x14ac:dyDescent="0.3">
      <c r="A449" s="19" t="s">
        <v>2299</v>
      </c>
      <c r="B449" s="6" t="s">
        <v>6</v>
      </c>
      <c r="C449" s="6" t="s">
        <v>18</v>
      </c>
      <c r="D449" s="6" t="s">
        <v>24</v>
      </c>
      <c r="E449" s="7" t="s">
        <v>2303</v>
      </c>
      <c r="F449" s="6" t="s">
        <v>3862</v>
      </c>
      <c r="G449" s="6" t="s">
        <v>167</v>
      </c>
      <c r="H449" s="6" t="s">
        <v>44</v>
      </c>
      <c r="I449" s="34">
        <v>40569</v>
      </c>
      <c r="J449" s="34">
        <v>42970</v>
      </c>
      <c r="K449" s="6">
        <v>99</v>
      </c>
      <c r="L449" s="6" t="s">
        <v>70</v>
      </c>
      <c r="M449" s="6" t="s">
        <v>85</v>
      </c>
      <c r="N449" s="6" t="s">
        <v>229</v>
      </c>
      <c r="O449" s="16">
        <v>43125</v>
      </c>
      <c r="P449" s="7" t="s">
        <v>2301</v>
      </c>
      <c r="Q449" s="7" t="s">
        <v>51</v>
      </c>
      <c r="R449" s="7" t="s">
        <v>51</v>
      </c>
      <c r="S449" s="25" t="s">
        <v>2300</v>
      </c>
      <c r="T449" s="26" t="s">
        <v>54</v>
      </c>
    </row>
    <row r="450" spans="1:22" x14ac:dyDescent="0.3">
      <c r="A450" s="19" t="s">
        <v>2302</v>
      </c>
      <c r="B450" s="6" t="s">
        <v>12</v>
      </c>
      <c r="C450" s="6" t="s">
        <v>16</v>
      </c>
      <c r="D450" s="6" t="s">
        <v>27</v>
      </c>
      <c r="E450" s="7" t="s">
        <v>51</v>
      </c>
      <c r="F450" s="6" t="s">
        <v>3860</v>
      </c>
      <c r="G450" s="6" t="s">
        <v>34</v>
      </c>
      <c r="H450" s="6" t="s">
        <v>43</v>
      </c>
      <c r="I450" s="34">
        <v>39117</v>
      </c>
      <c r="J450" s="34">
        <v>43115</v>
      </c>
      <c r="K450" s="6">
        <v>238</v>
      </c>
      <c r="L450" s="6" t="s">
        <v>67</v>
      </c>
      <c r="M450" s="6" t="s">
        <v>83</v>
      </c>
      <c r="N450" s="6" t="s">
        <v>230</v>
      </c>
      <c r="O450" s="16">
        <v>43125</v>
      </c>
      <c r="P450" s="7" t="s">
        <v>2304</v>
      </c>
      <c r="Q450" s="7" t="s">
        <v>51</v>
      </c>
      <c r="R450" s="7" t="s">
        <v>51</v>
      </c>
      <c r="S450" s="25" t="s">
        <v>2305</v>
      </c>
      <c r="T450" s="26" t="s">
        <v>54</v>
      </c>
      <c r="U450" s="8" t="s">
        <v>2306</v>
      </c>
    </row>
    <row r="451" spans="1:22" x14ac:dyDescent="0.3">
      <c r="A451" s="19" t="s">
        <v>1165</v>
      </c>
      <c r="B451" s="6" t="s">
        <v>12</v>
      </c>
      <c r="C451" s="6" t="s">
        <v>16</v>
      </c>
      <c r="D451" s="6" t="s">
        <v>25</v>
      </c>
      <c r="E451" s="7" t="s">
        <v>1166</v>
      </c>
      <c r="F451" s="6" t="s">
        <v>3862</v>
      </c>
      <c r="G451" s="6" t="s">
        <v>167</v>
      </c>
      <c r="H451" s="6" t="s">
        <v>43</v>
      </c>
      <c r="I451" s="34" t="s">
        <v>1167</v>
      </c>
      <c r="J451" s="34" t="s">
        <v>1167</v>
      </c>
      <c r="K451" s="6">
        <v>128</v>
      </c>
      <c r="L451" s="6" t="s">
        <v>76</v>
      </c>
      <c r="M451" s="6" t="s">
        <v>85</v>
      </c>
      <c r="N451" s="6" t="s">
        <v>231</v>
      </c>
      <c r="O451" s="16">
        <v>43114</v>
      </c>
      <c r="P451" s="7" t="s">
        <v>1168</v>
      </c>
      <c r="Q451" s="7" t="s">
        <v>51</v>
      </c>
      <c r="R451" s="7" t="s">
        <v>51</v>
      </c>
      <c r="S451" s="7" t="s">
        <v>51</v>
      </c>
      <c r="T451" s="26" t="s">
        <v>54</v>
      </c>
    </row>
    <row r="452" spans="1:22" x14ac:dyDescent="0.3">
      <c r="A452" s="19" t="s">
        <v>2307</v>
      </c>
      <c r="B452" s="6" t="s">
        <v>12</v>
      </c>
      <c r="C452" s="6" t="s">
        <v>16</v>
      </c>
      <c r="D452" s="6" t="s">
        <v>25</v>
      </c>
      <c r="E452" s="7" t="s">
        <v>2308</v>
      </c>
      <c r="F452" s="6" t="s">
        <v>3862</v>
      </c>
      <c r="G452" s="6" t="s">
        <v>34</v>
      </c>
      <c r="H452" s="6" t="s">
        <v>43</v>
      </c>
      <c r="I452" s="34">
        <v>38518</v>
      </c>
      <c r="J452" s="34">
        <v>42969</v>
      </c>
      <c r="K452" s="6">
        <v>99</v>
      </c>
      <c r="L452" s="6" t="s">
        <v>70</v>
      </c>
      <c r="M452" s="6" t="s">
        <v>83</v>
      </c>
      <c r="N452" s="6" t="s">
        <v>229</v>
      </c>
      <c r="O452" s="16">
        <v>43125</v>
      </c>
      <c r="P452" s="7" t="s">
        <v>2310</v>
      </c>
      <c r="Q452" s="7" t="s">
        <v>51</v>
      </c>
      <c r="R452" s="7" t="s">
        <v>51</v>
      </c>
      <c r="S452" s="25" t="s">
        <v>2309</v>
      </c>
      <c r="T452" s="26" t="s">
        <v>54</v>
      </c>
    </row>
    <row r="453" spans="1:22" x14ac:dyDescent="0.3">
      <c r="A453" s="19" t="s">
        <v>2311</v>
      </c>
      <c r="B453" s="6" t="s">
        <v>12</v>
      </c>
      <c r="C453" s="6" t="s">
        <v>16</v>
      </c>
      <c r="D453" s="6" t="s">
        <v>25</v>
      </c>
      <c r="E453" s="7" t="s">
        <v>2308</v>
      </c>
      <c r="F453" s="6" t="s">
        <v>3862</v>
      </c>
      <c r="G453" s="6" t="s">
        <v>34</v>
      </c>
      <c r="H453" s="6" t="s">
        <v>44</v>
      </c>
      <c r="I453" s="34">
        <v>39818</v>
      </c>
      <c r="J453" s="34">
        <v>39818</v>
      </c>
      <c r="K453" s="6">
        <v>14</v>
      </c>
      <c r="L453" s="6" t="s">
        <v>76</v>
      </c>
      <c r="M453" s="6" t="s">
        <v>85</v>
      </c>
      <c r="N453" s="6" t="s">
        <v>231</v>
      </c>
      <c r="O453" s="16">
        <v>43125</v>
      </c>
      <c r="P453" s="7" t="s">
        <v>51</v>
      </c>
      <c r="Q453" s="7" t="s">
        <v>51</v>
      </c>
      <c r="R453" s="7" t="s">
        <v>51</v>
      </c>
      <c r="S453" s="25" t="s">
        <v>2312</v>
      </c>
      <c r="T453" s="26" t="s">
        <v>54</v>
      </c>
    </row>
    <row r="454" spans="1:22" x14ac:dyDescent="0.3">
      <c r="A454" s="19" t="s">
        <v>3641</v>
      </c>
      <c r="B454" s="6" t="s">
        <v>12</v>
      </c>
      <c r="C454" s="6" t="s">
        <v>18</v>
      </c>
      <c r="D454" s="6" t="s">
        <v>2682</v>
      </c>
      <c r="E454" s="7" t="s">
        <v>3642</v>
      </c>
      <c r="F454" s="6" t="s">
        <v>3862</v>
      </c>
      <c r="G454" s="6" t="s">
        <v>34</v>
      </c>
      <c r="H454" s="6" t="s">
        <v>43</v>
      </c>
      <c r="I454" s="34">
        <v>40424</v>
      </c>
      <c r="J454" s="34">
        <v>40661</v>
      </c>
      <c r="K454" s="6">
        <v>19</v>
      </c>
      <c r="L454" s="6" t="s">
        <v>70</v>
      </c>
      <c r="M454" s="6" t="s">
        <v>85</v>
      </c>
      <c r="N454" s="6" t="s">
        <v>231</v>
      </c>
      <c r="O454" s="16">
        <v>43134</v>
      </c>
      <c r="P454" s="7" t="s">
        <v>51</v>
      </c>
      <c r="Q454" s="7" t="s">
        <v>51</v>
      </c>
      <c r="R454" s="7" t="s">
        <v>51</v>
      </c>
      <c r="S454" s="25" t="s">
        <v>3643</v>
      </c>
      <c r="T454" s="26" t="s">
        <v>54</v>
      </c>
      <c r="V454" s="9" t="s">
        <v>1428</v>
      </c>
    </row>
    <row r="455" spans="1:22" x14ac:dyDescent="0.3">
      <c r="A455" s="19" t="s">
        <v>2313</v>
      </c>
      <c r="B455" s="6" t="s">
        <v>466</v>
      </c>
      <c r="C455" s="6" t="s">
        <v>18</v>
      </c>
      <c r="D455" s="6" t="s">
        <v>24</v>
      </c>
      <c r="E455" s="7" t="s">
        <v>2314</v>
      </c>
      <c r="F455" s="6" t="s">
        <v>3862</v>
      </c>
      <c r="G455" s="6" t="s">
        <v>34</v>
      </c>
      <c r="H455" s="6" t="s">
        <v>44</v>
      </c>
      <c r="I455" s="34">
        <v>42674</v>
      </c>
      <c r="J455" s="34">
        <v>42892</v>
      </c>
      <c r="K455" s="6">
        <v>7</v>
      </c>
      <c r="L455" s="6" t="s">
        <v>70</v>
      </c>
      <c r="M455" s="6" t="s">
        <v>87</v>
      </c>
      <c r="N455" s="6" t="s">
        <v>229</v>
      </c>
      <c r="O455" s="16">
        <v>43125</v>
      </c>
      <c r="P455" s="7" t="s">
        <v>2316</v>
      </c>
      <c r="Q455" s="7" t="s">
        <v>51</v>
      </c>
      <c r="R455" s="7" t="s">
        <v>51</v>
      </c>
      <c r="S455" s="25" t="s">
        <v>2315</v>
      </c>
      <c r="T455" s="26" t="s">
        <v>54</v>
      </c>
    </row>
    <row r="456" spans="1:22" x14ac:dyDescent="0.3">
      <c r="A456" s="19" t="s">
        <v>307</v>
      </c>
      <c r="B456" s="6" t="s">
        <v>9</v>
      </c>
      <c r="C456" s="6" t="s">
        <v>18</v>
      </c>
      <c r="D456" s="6" t="s">
        <v>25</v>
      </c>
      <c r="E456" s="7" t="s">
        <v>310</v>
      </c>
      <c r="F456" s="6" t="s">
        <v>3862</v>
      </c>
      <c r="G456" s="6" t="s">
        <v>36</v>
      </c>
      <c r="H456" s="6" t="s">
        <v>44</v>
      </c>
      <c r="I456" s="34">
        <v>42827</v>
      </c>
      <c r="J456" s="34">
        <v>43081</v>
      </c>
      <c r="K456" s="6">
        <v>38</v>
      </c>
      <c r="L456" s="6" t="s">
        <v>66</v>
      </c>
      <c r="M456" s="6" t="s">
        <v>85</v>
      </c>
      <c r="N456" s="6" t="s">
        <v>230</v>
      </c>
      <c r="O456" s="16">
        <v>43107</v>
      </c>
      <c r="P456" s="7" t="s">
        <v>309</v>
      </c>
      <c r="Q456" s="7" t="s">
        <v>51</v>
      </c>
      <c r="R456" s="7" t="s">
        <v>51</v>
      </c>
      <c r="S456" s="25" t="s">
        <v>308</v>
      </c>
      <c r="T456" s="26" t="s">
        <v>54</v>
      </c>
    </row>
    <row r="457" spans="1:22" x14ac:dyDescent="0.3">
      <c r="A457" s="19" t="s">
        <v>2317</v>
      </c>
      <c r="B457" s="6" t="s">
        <v>8</v>
      </c>
      <c r="C457" s="6" t="s">
        <v>16</v>
      </c>
      <c r="D457" s="6" t="s">
        <v>25</v>
      </c>
      <c r="E457" s="7" t="s">
        <v>1135</v>
      </c>
      <c r="F457" s="6" t="s">
        <v>3862</v>
      </c>
      <c r="G457" s="6" t="s">
        <v>34</v>
      </c>
      <c r="H457" s="6" t="s">
        <v>43</v>
      </c>
      <c r="I457" s="34">
        <v>39678</v>
      </c>
      <c r="J457" s="34">
        <v>43119</v>
      </c>
      <c r="K457" s="6">
        <v>77</v>
      </c>
      <c r="L457" s="6" t="s">
        <v>71</v>
      </c>
      <c r="M457" s="6" t="s">
        <v>85</v>
      </c>
      <c r="N457" s="6" t="s">
        <v>230</v>
      </c>
      <c r="O457" s="16">
        <v>43125</v>
      </c>
      <c r="P457" s="7" t="s">
        <v>2318</v>
      </c>
      <c r="Q457" s="7" t="s">
        <v>2320</v>
      </c>
      <c r="R457" s="7" t="s">
        <v>51</v>
      </c>
      <c r="S457" s="25" t="s">
        <v>2319</v>
      </c>
      <c r="T457" s="26" t="s">
        <v>54</v>
      </c>
    </row>
    <row r="458" spans="1:22" x14ac:dyDescent="0.3">
      <c r="A458" s="19" t="s">
        <v>2321</v>
      </c>
      <c r="B458" s="6" t="s">
        <v>3855</v>
      </c>
      <c r="C458" s="6" t="s">
        <v>16</v>
      </c>
      <c r="D458" s="6" t="s">
        <v>25</v>
      </c>
      <c r="E458" s="7" t="s">
        <v>2321</v>
      </c>
      <c r="F458" s="6" t="s">
        <v>3860</v>
      </c>
      <c r="G458" s="6" t="s">
        <v>34</v>
      </c>
      <c r="H458" s="6" t="s">
        <v>44</v>
      </c>
      <c r="I458" s="34">
        <v>42696</v>
      </c>
      <c r="J458" s="34">
        <v>43063</v>
      </c>
      <c r="K458" s="6">
        <v>10</v>
      </c>
      <c r="L458" s="6" t="s">
        <v>70</v>
      </c>
      <c r="M458" s="6" t="s">
        <v>85</v>
      </c>
      <c r="N458" s="6" t="s">
        <v>230</v>
      </c>
      <c r="O458" s="16">
        <v>43125</v>
      </c>
      <c r="P458" s="7" t="s">
        <v>2322</v>
      </c>
      <c r="Q458" s="7" t="s">
        <v>51</v>
      </c>
      <c r="R458" s="7" t="s">
        <v>51</v>
      </c>
      <c r="S458" s="25" t="s">
        <v>2323</v>
      </c>
      <c r="T458" s="26" t="s">
        <v>54</v>
      </c>
    </row>
    <row r="459" spans="1:22" x14ac:dyDescent="0.3">
      <c r="A459" s="19" t="s">
        <v>2324</v>
      </c>
      <c r="B459" s="6" t="s">
        <v>7</v>
      </c>
      <c r="C459" s="6" t="s">
        <v>16</v>
      </c>
      <c r="D459" s="6" t="s">
        <v>2682</v>
      </c>
      <c r="E459" s="7" t="s">
        <v>2325</v>
      </c>
      <c r="F459" s="6" t="s">
        <v>3862</v>
      </c>
      <c r="G459" s="6" t="s">
        <v>34</v>
      </c>
      <c r="H459" s="6" t="s">
        <v>44</v>
      </c>
      <c r="I459" s="34">
        <v>42296</v>
      </c>
      <c r="J459" s="34">
        <v>42912</v>
      </c>
      <c r="K459" s="6">
        <v>9</v>
      </c>
      <c r="L459" s="6" t="s">
        <v>70</v>
      </c>
      <c r="M459" s="6" t="s">
        <v>85</v>
      </c>
      <c r="N459" s="6" t="s">
        <v>229</v>
      </c>
      <c r="O459" s="16">
        <v>43125</v>
      </c>
      <c r="P459" s="7" t="s">
        <v>2326</v>
      </c>
      <c r="Q459" s="7" t="s">
        <v>51</v>
      </c>
      <c r="R459" s="7" t="s">
        <v>51</v>
      </c>
      <c r="S459" s="25" t="s">
        <v>2327</v>
      </c>
      <c r="T459" s="26" t="s">
        <v>54</v>
      </c>
    </row>
    <row r="460" spans="1:22" x14ac:dyDescent="0.3">
      <c r="A460" s="19" t="s">
        <v>311</v>
      </c>
      <c r="B460" s="6" t="s">
        <v>8</v>
      </c>
      <c r="C460" s="6" t="s">
        <v>16</v>
      </c>
      <c r="D460" s="6" t="s">
        <v>27</v>
      </c>
      <c r="E460" s="7" t="s">
        <v>51</v>
      </c>
      <c r="F460" s="6" t="s">
        <v>3862</v>
      </c>
      <c r="G460" s="6" t="s">
        <v>35</v>
      </c>
      <c r="H460" s="6" t="s">
        <v>44</v>
      </c>
      <c r="I460" s="34">
        <v>42442</v>
      </c>
      <c r="J460" s="34">
        <v>42470</v>
      </c>
      <c r="K460" s="6">
        <v>3</v>
      </c>
      <c r="L460" s="6" t="s">
        <v>70</v>
      </c>
      <c r="M460" s="6" t="s">
        <v>85</v>
      </c>
      <c r="N460" s="6" t="s">
        <v>231</v>
      </c>
      <c r="O460" s="16">
        <v>43107</v>
      </c>
      <c r="P460" s="7" t="s">
        <v>313</v>
      </c>
      <c r="Q460" s="7" t="s">
        <v>51</v>
      </c>
      <c r="R460" s="7" t="s">
        <v>51</v>
      </c>
      <c r="S460" s="25" t="s">
        <v>314</v>
      </c>
      <c r="T460" s="26" t="s">
        <v>54</v>
      </c>
      <c r="U460" s="8" t="s">
        <v>312</v>
      </c>
    </row>
    <row r="461" spans="1:22" x14ac:dyDescent="0.3">
      <c r="A461" s="19" t="s">
        <v>2328</v>
      </c>
      <c r="B461" s="6" t="s">
        <v>8</v>
      </c>
      <c r="C461" s="6" t="s">
        <v>16</v>
      </c>
      <c r="D461" s="6" t="s">
        <v>27</v>
      </c>
      <c r="E461" s="7" t="s">
        <v>51</v>
      </c>
      <c r="F461" s="6" t="s">
        <v>3862</v>
      </c>
      <c r="G461" s="6" t="s">
        <v>836</v>
      </c>
      <c r="H461" s="6" t="s">
        <v>43</v>
      </c>
      <c r="I461" s="34">
        <v>41526</v>
      </c>
      <c r="J461" s="34">
        <v>43123</v>
      </c>
      <c r="K461" s="6">
        <v>296</v>
      </c>
      <c r="L461" s="6" t="s">
        <v>70</v>
      </c>
      <c r="M461" s="6" t="s">
        <v>87</v>
      </c>
      <c r="N461" s="6" t="s">
        <v>230</v>
      </c>
      <c r="O461" s="16">
        <v>43125</v>
      </c>
      <c r="P461" s="7" t="s">
        <v>2329</v>
      </c>
      <c r="Q461" s="7" t="s">
        <v>2330</v>
      </c>
      <c r="R461" s="7" t="s">
        <v>51</v>
      </c>
      <c r="S461" s="25" t="s">
        <v>2331</v>
      </c>
      <c r="T461" s="26" t="s">
        <v>54</v>
      </c>
    </row>
    <row r="462" spans="1:22" x14ac:dyDescent="0.3">
      <c r="A462" s="19" t="s">
        <v>2332</v>
      </c>
      <c r="B462" s="6" t="s">
        <v>8</v>
      </c>
      <c r="C462" s="6" t="s">
        <v>18</v>
      </c>
      <c r="D462" s="6" t="s">
        <v>25</v>
      </c>
      <c r="E462" s="7" t="s">
        <v>2339</v>
      </c>
      <c r="F462" s="6" t="s">
        <v>3862</v>
      </c>
      <c r="G462" s="6" t="s">
        <v>35</v>
      </c>
      <c r="H462" s="6" t="s">
        <v>43</v>
      </c>
      <c r="I462" s="34">
        <v>42521</v>
      </c>
      <c r="J462" s="34">
        <v>42873</v>
      </c>
      <c r="K462" s="6">
        <v>25</v>
      </c>
      <c r="L462" s="6" t="s">
        <v>70</v>
      </c>
      <c r="M462" s="6" t="s">
        <v>87</v>
      </c>
      <c r="N462" s="6" t="s">
        <v>229</v>
      </c>
      <c r="O462" s="16">
        <v>43125</v>
      </c>
      <c r="P462" s="7" t="s">
        <v>2336</v>
      </c>
      <c r="Q462" s="7" t="s">
        <v>2334</v>
      </c>
      <c r="R462" s="7" t="s">
        <v>2335</v>
      </c>
      <c r="S462" s="25" t="s">
        <v>2333</v>
      </c>
      <c r="T462" s="26" t="s">
        <v>54</v>
      </c>
      <c r="V462" s="9" t="s">
        <v>1428</v>
      </c>
    </row>
    <row r="463" spans="1:22" x14ac:dyDescent="0.3">
      <c r="A463" s="19" t="s">
        <v>2337</v>
      </c>
      <c r="B463" s="3" t="s">
        <v>3853</v>
      </c>
      <c r="C463" s="6" t="s">
        <v>18</v>
      </c>
      <c r="D463" s="6" t="s">
        <v>25</v>
      </c>
      <c r="E463" s="7" t="s">
        <v>2338</v>
      </c>
      <c r="F463" s="6" t="s">
        <v>3862</v>
      </c>
      <c r="G463" s="6" t="s">
        <v>35</v>
      </c>
      <c r="H463" s="6" t="s">
        <v>43</v>
      </c>
      <c r="I463" s="34">
        <v>40234</v>
      </c>
      <c r="J463" s="34">
        <v>40959</v>
      </c>
      <c r="K463" s="6">
        <v>10</v>
      </c>
      <c r="L463" s="6" t="s">
        <v>70</v>
      </c>
      <c r="M463" s="6" t="s">
        <v>85</v>
      </c>
      <c r="N463" s="6" t="s">
        <v>231</v>
      </c>
      <c r="O463" s="16">
        <v>43125</v>
      </c>
      <c r="P463" s="7" t="s">
        <v>2340</v>
      </c>
      <c r="Q463" s="7" t="s">
        <v>51</v>
      </c>
      <c r="R463" s="7" t="s">
        <v>51</v>
      </c>
      <c r="S463" s="25" t="s">
        <v>2341</v>
      </c>
      <c r="T463" s="26" t="s">
        <v>54</v>
      </c>
      <c r="V463" s="9" t="s">
        <v>1428</v>
      </c>
    </row>
    <row r="464" spans="1:22" x14ac:dyDescent="0.3">
      <c r="A464" s="19" t="s">
        <v>2342</v>
      </c>
      <c r="B464" s="6" t="s">
        <v>8</v>
      </c>
      <c r="C464" s="6" t="s">
        <v>18</v>
      </c>
      <c r="D464" s="6" t="s">
        <v>25</v>
      </c>
      <c r="E464" s="7" t="s">
        <v>2343</v>
      </c>
      <c r="F464" s="6" t="s">
        <v>3862</v>
      </c>
      <c r="G464" s="6" t="s">
        <v>35</v>
      </c>
      <c r="H464" s="6" t="s">
        <v>44</v>
      </c>
      <c r="I464" s="34">
        <v>42214</v>
      </c>
      <c r="J464" s="34">
        <v>42656</v>
      </c>
      <c r="K464" s="6">
        <v>17</v>
      </c>
      <c r="L464" s="6" t="s">
        <v>70</v>
      </c>
      <c r="M464" s="6" t="s">
        <v>85</v>
      </c>
      <c r="N464" s="6" t="s">
        <v>231</v>
      </c>
      <c r="O464" s="16">
        <v>43125</v>
      </c>
      <c r="P464" s="7" t="s">
        <v>2344</v>
      </c>
      <c r="Q464" s="7" t="s">
        <v>51</v>
      </c>
      <c r="R464" s="7" t="s">
        <v>51</v>
      </c>
      <c r="S464" s="25" t="s">
        <v>2345</v>
      </c>
      <c r="T464" s="26" t="s">
        <v>54</v>
      </c>
    </row>
    <row r="465" spans="1:22" x14ac:dyDescent="0.3">
      <c r="A465" s="19" t="s">
        <v>2346</v>
      </c>
      <c r="B465" s="6" t="s">
        <v>8</v>
      </c>
      <c r="C465" s="6" t="s">
        <v>18</v>
      </c>
      <c r="D465" s="6" t="s">
        <v>27</v>
      </c>
      <c r="E465" s="7" t="s">
        <v>51</v>
      </c>
      <c r="F465" s="6" t="s">
        <v>3862</v>
      </c>
      <c r="G465" s="6" t="s">
        <v>836</v>
      </c>
      <c r="H465" s="6" t="s">
        <v>44</v>
      </c>
      <c r="I465" s="34">
        <v>41007</v>
      </c>
      <c r="J465" s="34">
        <v>41059</v>
      </c>
      <c r="K465" s="6">
        <v>5</v>
      </c>
      <c r="L465" s="6" t="s">
        <v>70</v>
      </c>
      <c r="M465" s="6" t="s">
        <v>85</v>
      </c>
      <c r="N465" s="6" t="s">
        <v>231</v>
      </c>
      <c r="O465" s="16">
        <v>43125</v>
      </c>
      <c r="P465" s="7" t="s">
        <v>51</v>
      </c>
      <c r="Q465" s="7" t="s">
        <v>51</v>
      </c>
      <c r="R465" s="7"/>
      <c r="S465" s="25" t="s">
        <v>2347</v>
      </c>
      <c r="T465" s="26" t="s">
        <v>54</v>
      </c>
    </row>
    <row r="466" spans="1:22" x14ac:dyDescent="0.3">
      <c r="A466" s="19" t="s">
        <v>2348</v>
      </c>
      <c r="B466" s="6" t="s">
        <v>8</v>
      </c>
      <c r="C466" s="6" t="s">
        <v>18</v>
      </c>
      <c r="D466" s="6" t="s">
        <v>25</v>
      </c>
      <c r="E466" s="7" t="s">
        <v>1135</v>
      </c>
      <c r="F466" s="6" t="s">
        <v>3862</v>
      </c>
      <c r="G466" s="6" t="s">
        <v>34</v>
      </c>
      <c r="H466" s="6" t="s">
        <v>43</v>
      </c>
      <c r="I466" s="34">
        <v>39661</v>
      </c>
      <c r="J466" s="34">
        <v>42907</v>
      </c>
      <c r="K466" s="6">
        <v>112</v>
      </c>
      <c r="L466" s="6" t="s">
        <v>70</v>
      </c>
      <c r="M466" s="6" t="s">
        <v>85</v>
      </c>
      <c r="N466" s="6" t="s">
        <v>229</v>
      </c>
      <c r="O466" s="16">
        <v>43125</v>
      </c>
      <c r="P466" s="7" t="s">
        <v>51</v>
      </c>
      <c r="Q466" s="7" t="s">
        <v>51</v>
      </c>
      <c r="R466" s="7" t="s">
        <v>51</v>
      </c>
      <c r="S466" s="25" t="s">
        <v>2349</v>
      </c>
      <c r="T466" s="26" t="s">
        <v>54</v>
      </c>
      <c r="U466" s="8" t="s">
        <v>2350</v>
      </c>
      <c r="V466" s="9" t="s">
        <v>1428</v>
      </c>
    </row>
    <row r="467" spans="1:22" x14ac:dyDescent="0.3">
      <c r="A467" s="19" t="s">
        <v>2351</v>
      </c>
      <c r="B467" s="6" t="s">
        <v>8</v>
      </c>
      <c r="C467" s="6" t="s">
        <v>843</v>
      </c>
      <c r="D467" s="6" t="s">
        <v>2682</v>
      </c>
      <c r="E467" s="7" t="s">
        <v>2352</v>
      </c>
      <c r="F467" s="6" t="s">
        <v>3862</v>
      </c>
      <c r="G467" s="6" t="s">
        <v>34</v>
      </c>
      <c r="H467" s="6" t="s">
        <v>44</v>
      </c>
      <c r="I467" s="34">
        <v>40443</v>
      </c>
      <c r="J467" s="34">
        <v>40462</v>
      </c>
      <c r="K467" s="6">
        <v>10</v>
      </c>
      <c r="L467" s="6" t="s">
        <v>93</v>
      </c>
      <c r="M467" s="6" t="s">
        <v>85</v>
      </c>
      <c r="N467" s="6" t="s">
        <v>231</v>
      </c>
      <c r="O467" s="16">
        <v>43125</v>
      </c>
      <c r="P467" s="7" t="s">
        <v>51</v>
      </c>
      <c r="Q467" s="7" t="s">
        <v>51</v>
      </c>
      <c r="R467" s="7" t="s">
        <v>51</v>
      </c>
      <c r="S467" s="25" t="s">
        <v>2353</v>
      </c>
      <c r="T467" s="26" t="s">
        <v>54</v>
      </c>
      <c r="U467" s="8" t="s">
        <v>2354</v>
      </c>
    </row>
    <row r="468" spans="1:22" x14ac:dyDescent="0.3">
      <c r="A468" s="19" t="s">
        <v>2355</v>
      </c>
      <c r="B468" s="6" t="s">
        <v>8</v>
      </c>
      <c r="C468" s="6" t="s">
        <v>16</v>
      </c>
      <c r="D468" s="6" t="s">
        <v>24</v>
      </c>
      <c r="E468" s="7" t="s">
        <v>2356</v>
      </c>
      <c r="F468" s="40" t="s">
        <v>3861</v>
      </c>
      <c r="G468" s="6" t="s">
        <v>2486</v>
      </c>
      <c r="H468" s="6" t="s">
        <v>43</v>
      </c>
      <c r="I468" s="34">
        <v>41941</v>
      </c>
      <c r="J468" s="34">
        <v>41998</v>
      </c>
      <c r="K468" s="6">
        <v>6</v>
      </c>
      <c r="L468" s="6" t="s">
        <v>70</v>
      </c>
      <c r="M468" s="6" t="s">
        <v>87</v>
      </c>
      <c r="N468" s="6" t="s">
        <v>231</v>
      </c>
      <c r="O468" s="16">
        <v>43125</v>
      </c>
      <c r="P468" s="7" t="s">
        <v>51</v>
      </c>
      <c r="Q468" s="7" t="s">
        <v>51</v>
      </c>
      <c r="R468" s="7" t="s">
        <v>51</v>
      </c>
      <c r="S468" s="25" t="s">
        <v>2357</v>
      </c>
      <c r="T468" s="26" t="s">
        <v>54</v>
      </c>
      <c r="U468" s="8" t="s">
        <v>2358</v>
      </c>
    </row>
    <row r="469" spans="1:22" x14ac:dyDescent="0.3">
      <c r="A469" s="19" t="s">
        <v>2359</v>
      </c>
      <c r="B469" s="6" t="s">
        <v>8</v>
      </c>
      <c r="C469" s="6" t="s">
        <v>18</v>
      </c>
      <c r="D469" s="6" t="s">
        <v>25</v>
      </c>
      <c r="E469" s="7" t="s">
        <v>1135</v>
      </c>
      <c r="F469" s="6" t="s">
        <v>3862</v>
      </c>
      <c r="G469" s="6" t="s">
        <v>34</v>
      </c>
      <c r="H469" s="6" t="s">
        <v>44</v>
      </c>
      <c r="I469" s="34">
        <v>41138</v>
      </c>
      <c r="J469" s="34">
        <v>42033</v>
      </c>
      <c r="K469" s="6">
        <v>13</v>
      </c>
      <c r="L469" s="6" t="s">
        <v>70</v>
      </c>
      <c r="M469" s="6" t="s">
        <v>85</v>
      </c>
      <c r="N469" s="6" t="s">
        <v>231</v>
      </c>
      <c r="O469" s="16">
        <v>43125</v>
      </c>
      <c r="P469" s="7" t="s">
        <v>2360</v>
      </c>
      <c r="Q469" s="7" t="s">
        <v>51</v>
      </c>
      <c r="R469" s="7" t="s">
        <v>51</v>
      </c>
      <c r="S469" s="25" t="s">
        <v>2361</v>
      </c>
      <c r="T469" s="26" t="s">
        <v>54</v>
      </c>
    </row>
    <row r="470" spans="1:22" x14ac:dyDescent="0.3">
      <c r="A470" s="19" t="s">
        <v>315</v>
      </c>
      <c r="B470" s="6" t="s">
        <v>9</v>
      </c>
      <c r="C470" s="6" t="s">
        <v>16</v>
      </c>
      <c r="D470" s="6" t="s">
        <v>25</v>
      </c>
      <c r="E470" s="7" t="s">
        <v>316</v>
      </c>
      <c r="F470" s="6" t="s">
        <v>3862</v>
      </c>
      <c r="G470" s="6" t="s">
        <v>167</v>
      </c>
      <c r="H470" s="6" t="s">
        <v>43</v>
      </c>
      <c r="I470" s="34">
        <v>43066</v>
      </c>
      <c r="J470" s="34">
        <v>43110</v>
      </c>
      <c r="K470" s="6">
        <v>7</v>
      </c>
      <c r="L470" s="6" t="s">
        <v>66</v>
      </c>
      <c r="M470" s="6" t="s">
        <v>85</v>
      </c>
      <c r="N470" s="6" t="s">
        <v>230</v>
      </c>
      <c r="O470" s="16">
        <v>43111</v>
      </c>
      <c r="P470" s="7" t="s">
        <v>319</v>
      </c>
      <c r="Q470" s="7" t="s">
        <v>317</v>
      </c>
      <c r="R470" s="23" t="s">
        <v>51</v>
      </c>
      <c r="S470" s="25" t="s">
        <v>318</v>
      </c>
      <c r="T470" s="26" t="s">
        <v>54</v>
      </c>
    </row>
    <row r="471" spans="1:22" x14ac:dyDescent="0.3">
      <c r="A471" s="19" t="s">
        <v>2362</v>
      </c>
      <c r="B471" s="6" t="s">
        <v>8</v>
      </c>
      <c r="C471" s="6" t="s">
        <v>843</v>
      </c>
      <c r="D471" s="6" t="s">
        <v>2682</v>
      </c>
      <c r="E471" s="7" t="s">
        <v>2363</v>
      </c>
      <c r="F471" s="6" t="s">
        <v>3862</v>
      </c>
      <c r="G471" s="6" t="s">
        <v>1043</v>
      </c>
      <c r="H471" s="6" t="s">
        <v>43</v>
      </c>
      <c r="I471" s="34">
        <v>42884</v>
      </c>
      <c r="J471" s="34">
        <v>42885</v>
      </c>
      <c r="K471" s="6">
        <v>5</v>
      </c>
      <c r="L471" s="6" t="s">
        <v>76</v>
      </c>
      <c r="M471" s="6" t="s">
        <v>85</v>
      </c>
      <c r="N471" s="6" t="s">
        <v>231</v>
      </c>
      <c r="O471" s="16">
        <v>43125</v>
      </c>
      <c r="P471" s="7" t="s">
        <v>2365</v>
      </c>
      <c r="Q471" s="7" t="s">
        <v>51</v>
      </c>
      <c r="R471" s="7" t="s">
        <v>51</v>
      </c>
      <c r="S471" s="25" t="s">
        <v>2364</v>
      </c>
      <c r="T471" s="26" t="s">
        <v>54</v>
      </c>
      <c r="V471" s="9" t="s">
        <v>1428</v>
      </c>
    </row>
    <row r="472" spans="1:22" x14ac:dyDescent="0.3">
      <c r="A472" s="19" t="s">
        <v>2366</v>
      </c>
      <c r="B472" s="6" t="s">
        <v>6</v>
      </c>
      <c r="C472" s="6" t="s">
        <v>16</v>
      </c>
      <c r="D472" s="6" t="s">
        <v>22</v>
      </c>
      <c r="E472" s="7" t="s">
        <v>2368</v>
      </c>
      <c r="F472" s="6" t="s">
        <v>3862</v>
      </c>
      <c r="G472" s="6" t="s">
        <v>34</v>
      </c>
      <c r="H472" s="6" t="s">
        <v>43</v>
      </c>
      <c r="I472" s="34">
        <v>41340</v>
      </c>
      <c r="J472" s="34">
        <v>43124</v>
      </c>
      <c r="K472" s="6">
        <v>141</v>
      </c>
      <c r="L472" s="6" t="s">
        <v>70</v>
      </c>
      <c r="M472" s="6" t="s">
        <v>118</v>
      </c>
      <c r="N472" s="6" t="s">
        <v>230</v>
      </c>
      <c r="O472" s="16">
        <v>43125</v>
      </c>
      <c r="P472" s="7" t="s">
        <v>2370</v>
      </c>
      <c r="Q472" s="7" t="s">
        <v>2371</v>
      </c>
      <c r="R472" s="7" t="s">
        <v>2372</v>
      </c>
      <c r="S472" s="25" t="s">
        <v>2369</v>
      </c>
      <c r="T472" s="26" t="s">
        <v>54</v>
      </c>
      <c r="U472" s="8" t="s">
        <v>2374</v>
      </c>
      <c r="V472" s="9" t="s">
        <v>1428</v>
      </c>
    </row>
    <row r="473" spans="1:22" x14ac:dyDescent="0.3">
      <c r="A473" s="19" t="s">
        <v>2367</v>
      </c>
      <c r="B473" s="6" t="s">
        <v>7</v>
      </c>
      <c r="C473" s="6" t="s">
        <v>16</v>
      </c>
      <c r="D473" s="6" t="s">
        <v>22</v>
      </c>
      <c r="E473" s="7" t="s">
        <v>2368</v>
      </c>
      <c r="F473" s="6" t="s">
        <v>3862</v>
      </c>
      <c r="G473" s="6" t="s">
        <v>34</v>
      </c>
      <c r="H473" s="6" t="s">
        <v>43</v>
      </c>
      <c r="I473" s="34">
        <v>40966</v>
      </c>
      <c r="J473" s="34">
        <v>42458</v>
      </c>
      <c r="K473" s="6">
        <v>97</v>
      </c>
      <c r="L473" s="6" t="s">
        <v>70</v>
      </c>
      <c r="M473" s="6" t="s">
        <v>118</v>
      </c>
      <c r="N473" s="6" t="s">
        <v>231</v>
      </c>
      <c r="O473" s="16">
        <v>43125</v>
      </c>
      <c r="P473" s="7" t="s">
        <v>2373</v>
      </c>
      <c r="Q473" s="7" t="s">
        <v>2374</v>
      </c>
      <c r="R473" s="7" t="s">
        <v>2375</v>
      </c>
      <c r="S473" s="25" t="s">
        <v>2376</v>
      </c>
      <c r="T473" s="26" t="s">
        <v>54</v>
      </c>
      <c r="U473" s="8" t="s">
        <v>2374</v>
      </c>
    </row>
    <row r="474" spans="1:22" x14ac:dyDescent="0.3">
      <c r="A474" s="19" t="s">
        <v>2377</v>
      </c>
      <c r="B474" s="6" t="s">
        <v>7</v>
      </c>
      <c r="C474" s="6" t="s">
        <v>16</v>
      </c>
      <c r="D474" s="6" t="s">
        <v>27</v>
      </c>
      <c r="E474" s="7" t="s">
        <v>51</v>
      </c>
      <c r="F474" s="40" t="s">
        <v>3859</v>
      </c>
      <c r="G474" s="6" t="s">
        <v>898</v>
      </c>
      <c r="H474" s="6" t="s">
        <v>43</v>
      </c>
      <c r="I474" s="34">
        <v>41990</v>
      </c>
      <c r="J474" s="34">
        <v>42545</v>
      </c>
      <c r="K474" s="6">
        <v>13</v>
      </c>
      <c r="L474" s="6" t="s">
        <v>70</v>
      </c>
      <c r="M474" s="6" t="s">
        <v>117</v>
      </c>
      <c r="N474" s="6" t="s">
        <v>231</v>
      </c>
      <c r="O474" s="16">
        <v>43125</v>
      </c>
      <c r="P474" s="7" t="s">
        <v>2378</v>
      </c>
      <c r="Q474" s="7" t="s">
        <v>51</v>
      </c>
      <c r="R474" s="7" t="s">
        <v>51</v>
      </c>
      <c r="S474" s="25" t="s">
        <v>2380</v>
      </c>
      <c r="T474" s="26" t="s">
        <v>54</v>
      </c>
      <c r="U474" s="8" t="s">
        <v>2379</v>
      </c>
    </row>
    <row r="475" spans="1:22" x14ac:dyDescent="0.3">
      <c r="A475" s="19" t="s">
        <v>2381</v>
      </c>
      <c r="B475" s="6" t="s">
        <v>4</v>
      </c>
      <c r="C475" s="6" t="s">
        <v>843</v>
      </c>
      <c r="D475" s="6" t="s">
        <v>27</v>
      </c>
      <c r="E475" s="7" t="s">
        <v>51</v>
      </c>
      <c r="F475" s="6" t="s">
        <v>76</v>
      </c>
      <c r="G475" s="6" t="s">
        <v>836</v>
      </c>
      <c r="H475" s="6" t="s">
        <v>44</v>
      </c>
      <c r="I475" s="34">
        <v>39375</v>
      </c>
      <c r="J475" s="34">
        <v>39481</v>
      </c>
      <c r="K475" s="6">
        <v>8</v>
      </c>
      <c r="L475" s="6" t="s">
        <v>70</v>
      </c>
      <c r="M475" s="6" t="s">
        <v>85</v>
      </c>
      <c r="N475" s="6" t="s">
        <v>231</v>
      </c>
      <c r="O475" s="16">
        <v>43125</v>
      </c>
      <c r="P475" s="7" t="s">
        <v>51</v>
      </c>
      <c r="Q475" s="7" t="s">
        <v>51</v>
      </c>
      <c r="R475" s="7" t="s">
        <v>51</v>
      </c>
      <c r="S475" s="25" t="s">
        <v>2382</v>
      </c>
      <c r="T475" s="26" t="s">
        <v>54</v>
      </c>
    </row>
    <row r="476" spans="1:22" x14ac:dyDescent="0.3">
      <c r="A476" s="19" t="s">
        <v>2383</v>
      </c>
      <c r="B476" s="6" t="s">
        <v>3855</v>
      </c>
      <c r="C476" s="6" t="s">
        <v>16</v>
      </c>
      <c r="D476" s="6" t="s">
        <v>2682</v>
      </c>
      <c r="E476" s="7" t="s">
        <v>2387</v>
      </c>
      <c r="F476" s="6" t="s">
        <v>3862</v>
      </c>
      <c r="G476" s="6" t="s">
        <v>34</v>
      </c>
      <c r="H476" s="6" t="s">
        <v>44</v>
      </c>
      <c r="I476" s="34">
        <v>40100</v>
      </c>
      <c r="J476" s="34">
        <v>40233</v>
      </c>
      <c r="K476" s="6">
        <v>20</v>
      </c>
      <c r="L476" s="6" t="s">
        <v>66</v>
      </c>
      <c r="M476" s="6" t="s">
        <v>85</v>
      </c>
      <c r="N476" s="6" t="s">
        <v>231</v>
      </c>
      <c r="O476" s="16">
        <v>43125</v>
      </c>
      <c r="P476" s="25" t="s">
        <v>2384</v>
      </c>
      <c r="Q476" s="7" t="s">
        <v>51</v>
      </c>
      <c r="R476" s="7" t="s">
        <v>51</v>
      </c>
      <c r="S476" s="25" t="s">
        <v>2385</v>
      </c>
      <c r="T476" s="26" t="s">
        <v>54</v>
      </c>
    </row>
    <row r="477" spans="1:22" x14ac:dyDescent="0.3">
      <c r="A477" s="19" t="s">
        <v>2386</v>
      </c>
      <c r="B477" s="6" t="s">
        <v>3855</v>
      </c>
      <c r="C477" s="6" t="s">
        <v>16</v>
      </c>
      <c r="D477" s="6" t="s">
        <v>2682</v>
      </c>
      <c r="E477" s="7" t="s">
        <v>2387</v>
      </c>
      <c r="F477" s="6" t="s">
        <v>3862</v>
      </c>
      <c r="G477" s="6" t="s">
        <v>34</v>
      </c>
      <c r="H477" s="6" t="s">
        <v>44</v>
      </c>
      <c r="I477" s="34">
        <v>38490</v>
      </c>
      <c r="J477" s="34">
        <v>38602</v>
      </c>
      <c r="K477" s="6">
        <v>8</v>
      </c>
      <c r="L477" s="6" t="s">
        <v>70</v>
      </c>
      <c r="M477" s="6" t="s">
        <v>85</v>
      </c>
      <c r="N477" s="6" t="s">
        <v>231</v>
      </c>
      <c r="O477" s="16">
        <v>43125</v>
      </c>
      <c r="P477" s="7" t="s">
        <v>2388</v>
      </c>
      <c r="Q477" s="7" t="s">
        <v>51</v>
      </c>
      <c r="R477" s="7" t="s">
        <v>51</v>
      </c>
      <c r="S477" s="25" t="s">
        <v>2388</v>
      </c>
      <c r="T477" s="26" t="s">
        <v>54</v>
      </c>
    </row>
    <row r="478" spans="1:22" x14ac:dyDescent="0.3">
      <c r="A478" s="19" t="s">
        <v>2389</v>
      </c>
      <c r="B478" s="6" t="s">
        <v>3855</v>
      </c>
      <c r="C478" s="6" t="s">
        <v>16</v>
      </c>
      <c r="D478" s="6" t="s">
        <v>2682</v>
      </c>
      <c r="E478" s="7" t="s">
        <v>2387</v>
      </c>
      <c r="F478" s="6" t="s">
        <v>3862</v>
      </c>
      <c r="G478" s="6" t="s">
        <v>34</v>
      </c>
      <c r="H478" s="6" t="s">
        <v>44</v>
      </c>
      <c r="I478" s="34">
        <v>39869</v>
      </c>
      <c r="J478" s="34">
        <v>43074</v>
      </c>
      <c r="K478" s="6">
        <v>109</v>
      </c>
      <c r="L478" s="6" t="s">
        <v>70</v>
      </c>
      <c r="M478" s="6" t="s">
        <v>85</v>
      </c>
      <c r="N478" s="6" t="s">
        <v>230</v>
      </c>
      <c r="O478" s="16">
        <v>43125</v>
      </c>
      <c r="P478" s="7" t="s">
        <v>2391</v>
      </c>
      <c r="Q478" s="7" t="s">
        <v>51</v>
      </c>
      <c r="R478" s="7" t="s">
        <v>51</v>
      </c>
      <c r="S478" s="25" t="s">
        <v>2390</v>
      </c>
      <c r="T478" s="26" t="s">
        <v>54</v>
      </c>
    </row>
    <row r="479" spans="1:22" x14ac:dyDescent="0.3">
      <c r="A479" s="19" t="s">
        <v>2392</v>
      </c>
      <c r="B479" s="6" t="s">
        <v>3855</v>
      </c>
      <c r="C479" s="6" t="s">
        <v>16</v>
      </c>
      <c r="D479" s="6" t="s">
        <v>2682</v>
      </c>
      <c r="E479" s="7" t="s">
        <v>2387</v>
      </c>
      <c r="F479" s="6" t="s">
        <v>3862</v>
      </c>
      <c r="G479" s="6" t="s">
        <v>34</v>
      </c>
      <c r="H479" s="6" t="s">
        <v>44</v>
      </c>
      <c r="I479" s="34">
        <v>39420</v>
      </c>
      <c r="J479" s="34">
        <v>39700</v>
      </c>
      <c r="K479" s="6">
        <v>20</v>
      </c>
      <c r="L479" s="6" t="s">
        <v>71</v>
      </c>
      <c r="M479" s="6" t="s">
        <v>85</v>
      </c>
      <c r="N479" s="6" t="s">
        <v>231</v>
      </c>
      <c r="O479" s="16">
        <v>43125</v>
      </c>
      <c r="P479" s="7" t="s">
        <v>2393</v>
      </c>
      <c r="Q479" s="7" t="s">
        <v>51</v>
      </c>
      <c r="R479" s="7" t="s">
        <v>51</v>
      </c>
      <c r="S479" s="25" t="s">
        <v>2394</v>
      </c>
      <c r="T479" s="26" t="s">
        <v>54</v>
      </c>
    </row>
    <row r="480" spans="1:22" x14ac:dyDescent="0.3">
      <c r="A480" s="19" t="s">
        <v>2395</v>
      </c>
      <c r="B480" s="6" t="s">
        <v>3855</v>
      </c>
      <c r="C480" s="6" t="s">
        <v>16</v>
      </c>
      <c r="D480" s="6" t="s">
        <v>2682</v>
      </c>
      <c r="E480" s="7" t="s">
        <v>2387</v>
      </c>
      <c r="F480" s="6" t="s">
        <v>3862</v>
      </c>
      <c r="G480" s="6" t="s">
        <v>34</v>
      </c>
      <c r="H480" s="6" t="s">
        <v>44</v>
      </c>
      <c r="I480" s="34">
        <v>38490</v>
      </c>
      <c r="J480" s="34">
        <v>43074</v>
      </c>
      <c r="K480" s="6">
        <v>160</v>
      </c>
      <c r="L480" s="6" t="s">
        <v>71</v>
      </c>
      <c r="M480" s="6" t="s">
        <v>85</v>
      </c>
      <c r="N480" s="6" t="s">
        <v>230</v>
      </c>
      <c r="O480" s="16">
        <v>43125</v>
      </c>
      <c r="P480" s="7" t="s">
        <v>2396</v>
      </c>
      <c r="Q480" s="7" t="s">
        <v>51</v>
      </c>
      <c r="R480" s="7" t="s">
        <v>51</v>
      </c>
      <c r="S480" s="25" t="s">
        <v>2397</v>
      </c>
      <c r="T480" s="26" t="s">
        <v>54</v>
      </c>
    </row>
    <row r="481" spans="1:22" x14ac:dyDescent="0.3">
      <c r="A481" s="19" t="s">
        <v>2398</v>
      </c>
      <c r="B481" s="6" t="s">
        <v>12</v>
      </c>
      <c r="C481" s="6" t="s">
        <v>16</v>
      </c>
      <c r="D481" s="6" t="s">
        <v>2682</v>
      </c>
      <c r="E481" s="7" t="s">
        <v>2399</v>
      </c>
      <c r="F481" s="6" t="s">
        <v>3862</v>
      </c>
      <c r="G481" s="6" t="s">
        <v>898</v>
      </c>
      <c r="H481" s="6" t="s">
        <v>43</v>
      </c>
      <c r="I481" s="34">
        <v>42131</v>
      </c>
      <c r="J481" s="34">
        <v>43055</v>
      </c>
      <c r="K481" s="6">
        <v>21</v>
      </c>
      <c r="L481" s="6" t="s">
        <v>70</v>
      </c>
      <c r="M481" s="6" t="s">
        <v>85</v>
      </c>
      <c r="N481" s="6" t="s">
        <v>230</v>
      </c>
      <c r="O481" s="16">
        <v>43125</v>
      </c>
      <c r="P481" s="7" t="s">
        <v>2400</v>
      </c>
      <c r="Q481" s="7" t="s">
        <v>2402</v>
      </c>
      <c r="R481" s="7" t="s">
        <v>2401</v>
      </c>
      <c r="S481" s="25" t="s">
        <v>2403</v>
      </c>
      <c r="T481" s="26" t="s">
        <v>54</v>
      </c>
    </row>
    <row r="482" spans="1:22" x14ac:dyDescent="0.3">
      <c r="A482" s="19" t="s">
        <v>2404</v>
      </c>
      <c r="B482" s="6" t="s">
        <v>7</v>
      </c>
      <c r="C482" s="6" t="s">
        <v>843</v>
      </c>
      <c r="D482" s="6" t="s">
        <v>2682</v>
      </c>
      <c r="E482" s="7" t="s">
        <v>1862</v>
      </c>
      <c r="F482" s="6" t="s">
        <v>3862</v>
      </c>
      <c r="G482" s="6" t="s">
        <v>34</v>
      </c>
      <c r="H482" s="6" t="s">
        <v>44</v>
      </c>
      <c r="I482" s="34">
        <v>43110</v>
      </c>
      <c r="J482" s="34">
        <v>43226</v>
      </c>
      <c r="K482" s="6">
        <v>22</v>
      </c>
      <c r="L482" s="6" t="s">
        <v>70</v>
      </c>
      <c r="M482" s="6" t="s">
        <v>85</v>
      </c>
      <c r="N482" s="6" t="s">
        <v>231</v>
      </c>
      <c r="O482" s="16">
        <v>43125</v>
      </c>
      <c r="P482" s="7" t="s">
        <v>51</v>
      </c>
      <c r="Q482" s="7" t="s">
        <v>51</v>
      </c>
      <c r="R482" s="7" t="s">
        <v>51</v>
      </c>
      <c r="S482" s="25" t="s">
        <v>2405</v>
      </c>
      <c r="T482" s="26" t="s">
        <v>54</v>
      </c>
      <c r="U482" s="8" t="s">
        <v>1863</v>
      </c>
    </row>
    <row r="483" spans="1:22" x14ac:dyDescent="0.3">
      <c r="A483" s="19" t="s">
        <v>2406</v>
      </c>
      <c r="B483" s="3" t="s">
        <v>3853</v>
      </c>
      <c r="C483" s="6" t="s">
        <v>16</v>
      </c>
      <c r="D483" s="6" t="s">
        <v>24</v>
      </c>
      <c r="E483" s="7" t="s">
        <v>2407</v>
      </c>
      <c r="F483" s="6" t="s">
        <v>3862</v>
      </c>
      <c r="G483" s="6" t="s">
        <v>34</v>
      </c>
      <c r="H483" s="6" t="s">
        <v>44</v>
      </c>
      <c r="I483" s="34">
        <v>40009</v>
      </c>
      <c r="J483" s="34">
        <v>43083</v>
      </c>
      <c r="K483" s="6">
        <v>169</v>
      </c>
      <c r="L483" s="6" t="s">
        <v>70</v>
      </c>
      <c r="M483" s="6" t="s">
        <v>87</v>
      </c>
      <c r="N483" s="6" t="s">
        <v>230</v>
      </c>
      <c r="O483" s="16">
        <v>43125</v>
      </c>
      <c r="P483" s="7" t="s">
        <v>2408</v>
      </c>
      <c r="Q483" s="7" t="s">
        <v>51</v>
      </c>
      <c r="R483" s="7" t="s">
        <v>51</v>
      </c>
      <c r="S483" s="25" t="s">
        <v>2409</v>
      </c>
      <c r="T483" s="26" t="s">
        <v>54</v>
      </c>
    </row>
    <row r="484" spans="1:22" x14ac:dyDescent="0.3">
      <c r="A484" s="19" t="s">
        <v>2410</v>
      </c>
      <c r="B484" s="3" t="s">
        <v>3853</v>
      </c>
      <c r="C484" s="6" t="s">
        <v>16</v>
      </c>
      <c r="D484" s="6" t="s">
        <v>25</v>
      </c>
      <c r="E484" s="7" t="s">
        <v>2414</v>
      </c>
      <c r="F484" s="40" t="s">
        <v>3861</v>
      </c>
      <c r="G484" s="6" t="s">
        <v>34</v>
      </c>
      <c r="H484" s="6" t="s">
        <v>43</v>
      </c>
      <c r="I484" s="34">
        <v>42629</v>
      </c>
      <c r="J484" s="34">
        <v>43123</v>
      </c>
      <c r="K484" s="6">
        <v>35</v>
      </c>
      <c r="L484" s="6" t="s">
        <v>70</v>
      </c>
      <c r="M484" s="6" t="s">
        <v>87</v>
      </c>
      <c r="N484" s="6" t="s">
        <v>230</v>
      </c>
      <c r="O484" s="16">
        <v>43125</v>
      </c>
      <c r="P484" s="7" t="s">
        <v>2411</v>
      </c>
      <c r="Q484" s="7" t="s">
        <v>51</v>
      </c>
      <c r="R484" s="7" t="s">
        <v>51</v>
      </c>
      <c r="S484" s="25" t="s">
        <v>2412</v>
      </c>
      <c r="T484" s="26" t="s">
        <v>54</v>
      </c>
    </row>
    <row r="485" spans="1:22" x14ac:dyDescent="0.3">
      <c r="A485" s="19" t="s">
        <v>2413</v>
      </c>
      <c r="B485" s="6" t="s">
        <v>8</v>
      </c>
      <c r="C485" s="6" t="s">
        <v>843</v>
      </c>
      <c r="D485" s="6" t="s">
        <v>2682</v>
      </c>
      <c r="E485" s="7" t="s">
        <v>2415</v>
      </c>
      <c r="F485" s="6" t="s">
        <v>3862</v>
      </c>
      <c r="G485" s="6" t="s">
        <v>34</v>
      </c>
      <c r="H485" s="6" t="s">
        <v>44</v>
      </c>
      <c r="I485" s="34">
        <v>41333</v>
      </c>
      <c r="J485" s="34">
        <v>41367</v>
      </c>
      <c r="K485" s="6">
        <v>20</v>
      </c>
      <c r="L485" s="6" t="s">
        <v>93</v>
      </c>
      <c r="M485" s="6" t="s">
        <v>85</v>
      </c>
      <c r="N485" s="6" t="s">
        <v>231</v>
      </c>
      <c r="O485" s="16">
        <v>43125</v>
      </c>
      <c r="P485" s="7" t="s">
        <v>2416</v>
      </c>
      <c r="Q485" s="7" t="s">
        <v>51</v>
      </c>
      <c r="R485" s="7" t="s">
        <v>51</v>
      </c>
      <c r="S485" s="25" t="s">
        <v>2417</v>
      </c>
      <c r="T485" s="26" t="s">
        <v>54</v>
      </c>
    </row>
    <row r="486" spans="1:22" x14ac:dyDescent="0.3">
      <c r="A486" s="19" t="s">
        <v>320</v>
      </c>
      <c r="B486" s="6" t="s">
        <v>467</v>
      </c>
      <c r="C486" s="6" t="s">
        <v>16</v>
      </c>
      <c r="D486" s="6" t="s">
        <v>24</v>
      </c>
      <c r="E486" s="7" t="s">
        <v>220</v>
      </c>
      <c r="F486" s="40" t="s">
        <v>3861</v>
      </c>
      <c r="G486" s="6" t="s">
        <v>35</v>
      </c>
      <c r="H486" s="6" t="s">
        <v>44</v>
      </c>
      <c r="I486" s="34">
        <v>40424</v>
      </c>
      <c r="J486" s="34">
        <v>43107</v>
      </c>
      <c r="K486" s="6">
        <v>475</v>
      </c>
      <c r="L486" s="6" t="s">
        <v>66</v>
      </c>
      <c r="M486" s="6" t="s">
        <v>85</v>
      </c>
      <c r="N486" s="6" t="s">
        <v>230</v>
      </c>
      <c r="O486" s="16">
        <v>43107</v>
      </c>
      <c r="P486" s="25" t="s">
        <v>323</v>
      </c>
      <c r="Q486" s="7" t="s">
        <v>322</v>
      </c>
      <c r="R486" s="7" t="s">
        <v>51</v>
      </c>
      <c r="S486" s="25" t="s">
        <v>321</v>
      </c>
      <c r="T486" s="26" t="s">
        <v>54</v>
      </c>
    </row>
    <row r="487" spans="1:22" x14ac:dyDescent="0.3">
      <c r="A487" s="19" t="s">
        <v>2418</v>
      </c>
      <c r="B487" s="6" t="s">
        <v>8</v>
      </c>
      <c r="C487" s="6" t="s">
        <v>16</v>
      </c>
      <c r="D487" s="6" t="s">
        <v>27</v>
      </c>
      <c r="E487" s="7" t="s">
        <v>51</v>
      </c>
      <c r="F487" s="6" t="s">
        <v>3862</v>
      </c>
      <c r="G487" s="6" t="s">
        <v>34</v>
      </c>
      <c r="H487" s="6" t="s">
        <v>44</v>
      </c>
      <c r="I487" s="34">
        <v>42775</v>
      </c>
      <c r="J487" s="34">
        <v>42912</v>
      </c>
      <c r="K487" s="6">
        <v>15</v>
      </c>
      <c r="L487" s="6" t="s">
        <v>70</v>
      </c>
      <c r="M487" s="6" t="s">
        <v>83</v>
      </c>
      <c r="N487" s="6" t="s">
        <v>229</v>
      </c>
      <c r="O487" s="16">
        <v>43125</v>
      </c>
      <c r="P487" s="7" t="s">
        <v>2420</v>
      </c>
      <c r="Q487" s="7" t="s">
        <v>2422</v>
      </c>
      <c r="R487" s="7" t="s">
        <v>51</v>
      </c>
      <c r="S487" s="25" t="s">
        <v>2419</v>
      </c>
      <c r="T487" s="26" t="s">
        <v>54</v>
      </c>
      <c r="U487" s="8" t="s">
        <v>2421</v>
      </c>
    </row>
    <row r="488" spans="1:22" x14ac:dyDescent="0.3">
      <c r="A488" s="19" t="s">
        <v>2423</v>
      </c>
      <c r="B488" s="6" t="s">
        <v>8</v>
      </c>
      <c r="C488" s="6" t="s">
        <v>16</v>
      </c>
      <c r="D488" s="6" t="s">
        <v>24</v>
      </c>
      <c r="E488" s="7" t="s">
        <v>2424</v>
      </c>
      <c r="F488" s="40" t="s">
        <v>3861</v>
      </c>
      <c r="G488" s="6" t="s">
        <v>35</v>
      </c>
      <c r="H488" s="6" t="s">
        <v>44</v>
      </c>
      <c r="I488" s="34">
        <v>42449</v>
      </c>
      <c r="J488" s="34">
        <v>43121</v>
      </c>
      <c r="K488" s="6">
        <v>100</v>
      </c>
      <c r="L488" s="6" t="s">
        <v>66</v>
      </c>
      <c r="M488" s="6" t="s">
        <v>87</v>
      </c>
      <c r="N488" s="6" t="s">
        <v>230</v>
      </c>
      <c r="O488" s="16">
        <v>43125</v>
      </c>
      <c r="P488" s="7" t="s">
        <v>2425</v>
      </c>
      <c r="Q488" s="7" t="s">
        <v>2427</v>
      </c>
      <c r="R488" s="7" t="s">
        <v>51</v>
      </c>
      <c r="S488" s="25" t="s">
        <v>2426</v>
      </c>
      <c r="T488" s="26" t="s">
        <v>54</v>
      </c>
    </row>
    <row r="489" spans="1:22" s="49" customFormat="1" x14ac:dyDescent="0.3">
      <c r="A489" s="19" t="s">
        <v>2428</v>
      </c>
      <c r="B489" s="6" t="s">
        <v>3902</v>
      </c>
      <c r="C489" s="6" t="s">
        <v>16</v>
      </c>
      <c r="D489" s="6" t="s">
        <v>2835</v>
      </c>
      <c r="E489" s="7" t="s">
        <v>2432</v>
      </c>
      <c r="F489" s="6" t="s">
        <v>3862</v>
      </c>
      <c r="G489" s="6" t="s">
        <v>35</v>
      </c>
      <c r="H489" s="6" t="s">
        <v>43</v>
      </c>
      <c r="I489" s="34">
        <v>42297</v>
      </c>
      <c r="J489" s="34">
        <v>43090</v>
      </c>
      <c r="K489" s="6">
        <v>22</v>
      </c>
      <c r="L489" s="6" t="s">
        <v>67</v>
      </c>
      <c r="M489" s="6" t="s">
        <v>85</v>
      </c>
      <c r="N489" s="6" t="s">
        <v>230</v>
      </c>
      <c r="O489" s="16">
        <v>43125</v>
      </c>
      <c r="P489" s="7" t="s">
        <v>2430</v>
      </c>
      <c r="Q489" s="7" t="s">
        <v>51</v>
      </c>
      <c r="R489" s="7" t="s">
        <v>51</v>
      </c>
      <c r="S489" s="25" t="s">
        <v>2429</v>
      </c>
      <c r="T489" s="26" t="s">
        <v>54</v>
      </c>
      <c r="U489" s="8"/>
      <c r="V489" s="9"/>
    </row>
    <row r="490" spans="1:22" x14ac:dyDescent="0.3">
      <c r="A490" s="19" t="s">
        <v>2431</v>
      </c>
      <c r="B490" s="3" t="s">
        <v>3853</v>
      </c>
      <c r="C490" s="6" t="s">
        <v>16</v>
      </c>
      <c r="D490" s="6" t="s">
        <v>27</v>
      </c>
      <c r="E490" s="7" t="s">
        <v>51</v>
      </c>
      <c r="F490" s="6" t="s">
        <v>76</v>
      </c>
      <c r="G490" s="6" t="s">
        <v>34</v>
      </c>
      <c r="H490" s="6" t="s">
        <v>43</v>
      </c>
      <c r="I490" s="34">
        <v>42560</v>
      </c>
      <c r="J490" s="34">
        <v>43114</v>
      </c>
      <c r="K490" s="6">
        <v>54</v>
      </c>
      <c r="L490" s="6" t="s">
        <v>70</v>
      </c>
      <c r="M490" s="6" t="s">
        <v>85</v>
      </c>
      <c r="N490" s="6" t="s">
        <v>230</v>
      </c>
      <c r="O490" s="16">
        <v>43125</v>
      </c>
      <c r="P490" s="7" t="s">
        <v>2436</v>
      </c>
      <c r="Q490" s="7" t="s">
        <v>2435</v>
      </c>
      <c r="R490" s="7" t="s">
        <v>2434</v>
      </c>
      <c r="S490" s="25" t="s">
        <v>2433</v>
      </c>
      <c r="T490" s="26" t="s">
        <v>54</v>
      </c>
    </row>
    <row r="491" spans="1:22" x14ac:dyDescent="0.3">
      <c r="A491" s="19" t="s">
        <v>2437</v>
      </c>
      <c r="B491" s="6" t="s">
        <v>6</v>
      </c>
      <c r="C491" s="6" t="s">
        <v>16</v>
      </c>
      <c r="D491" s="6" t="s">
        <v>27</v>
      </c>
      <c r="E491" s="7" t="s">
        <v>51</v>
      </c>
      <c r="F491" s="40" t="s">
        <v>3861</v>
      </c>
      <c r="G491" s="6" t="s">
        <v>36</v>
      </c>
      <c r="H491" s="6" t="s">
        <v>43</v>
      </c>
      <c r="I491" s="34">
        <v>41709</v>
      </c>
      <c r="J491" s="34">
        <v>43058</v>
      </c>
      <c r="K491" s="6">
        <v>13</v>
      </c>
      <c r="L491" s="6" t="s">
        <v>70</v>
      </c>
      <c r="M491" s="6" t="s">
        <v>85</v>
      </c>
      <c r="N491" s="6" t="s">
        <v>230</v>
      </c>
      <c r="O491" s="16">
        <v>43125</v>
      </c>
      <c r="P491" s="7" t="s">
        <v>2438</v>
      </c>
      <c r="Q491" s="7" t="s">
        <v>2439</v>
      </c>
      <c r="R491" s="7" t="s">
        <v>2440</v>
      </c>
      <c r="S491" s="25" t="s">
        <v>2441</v>
      </c>
      <c r="T491" s="26" t="s">
        <v>54</v>
      </c>
    </row>
    <row r="492" spans="1:22" x14ac:dyDescent="0.3">
      <c r="A492" s="19" t="s">
        <v>2442</v>
      </c>
      <c r="B492" s="6" t="s">
        <v>8</v>
      </c>
      <c r="C492" s="6" t="s">
        <v>843</v>
      </c>
      <c r="D492" s="6" t="s">
        <v>2682</v>
      </c>
      <c r="E492" s="7" t="s">
        <v>2694</v>
      </c>
      <c r="F492" s="6" t="s">
        <v>3862</v>
      </c>
      <c r="G492" s="6" t="s">
        <v>34</v>
      </c>
      <c r="H492" s="6" t="s">
        <v>44</v>
      </c>
      <c r="I492" s="34">
        <v>41516</v>
      </c>
      <c r="J492" s="34">
        <v>42040</v>
      </c>
      <c r="K492" s="6">
        <v>5</v>
      </c>
      <c r="L492" s="6" t="s">
        <v>70</v>
      </c>
      <c r="M492" s="6" t="s">
        <v>85</v>
      </c>
      <c r="N492" s="6" t="s">
        <v>231</v>
      </c>
      <c r="O492" s="16">
        <v>43125</v>
      </c>
      <c r="P492" s="7" t="s">
        <v>51</v>
      </c>
      <c r="Q492" s="7" t="s">
        <v>51</v>
      </c>
      <c r="R492" s="7" t="s">
        <v>51</v>
      </c>
      <c r="S492" s="25" t="s">
        <v>2443</v>
      </c>
      <c r="T492" s="26" t="s">
        <v>54</v>
      </c>
    </row>
    <row r="493" spans="1:22" x14ac:dyDescent="0.3">
      <c r="A493" s="19" t="s">
        <v>2444</v>
      </c>
      <c r="B493" s="6" t="s">
        <v>7</v>
      </c>
      <c r="C493" s="6" t="s">
        <v>16</v>
      </c>
      <c r="D493" s="6" t="s">
        <v>27</v>
      </c>
      <c r="E493" s="7" t="s">
        <v>51</v>
      </c>
      <c r="F493" s="6" t="s">
        <v>3862</v>
      </c>
      <c r="G493" s="6" t="s">
        <v>34</v>
      </c>
      <c r="H493" s="6" t="s">
        <v>43</v>
      </c>
      <c r="I493" s="34">
        <v>42846</v>
      </c>
      <c r="J493" s="34">
        <v>42983</v>
      </c>
      <c r="K493" s="6">
        <v>2</v>
      </c>
      <c r="L493" s="6" t="s">
        <v>76</v>
      </c>
      <c r="M493" s="6" t="s">
        <v>85</v>
      </c>
      <c r="N493" s="6" t="s">
        <v>229</v>
      </c>
      <c r="O493" s="16">
        <v>43125</v>
      </c>
      <c r="P493" s="7" t="s">
        <v>2445</v>
      </c>
      <c r="Q493" s="7" t="s">
        <v>51</v>
      </c>
      <c r="R493" s="7" t="s">
        <v>51</v>
      </c>
      <c r="S493" s="25" t="s">
        <v>2446</v>
      </c>
      <c r="T493" s="26" t="s">
        <v>54</v>
      </c>
    </row>
    <row r="494" spans="1:22" x14ac:dyDescent="0.3">
      <c r="A494" s="19" t="s">
        <v>2447</v>
      </c>
      <c r="B494" s="6" t="s">
        <v>12</v>
      </c>
      <c r="C494" s="6" t="s">
        <v>18</v>
      </c>
      <c r="D494" s="6" t="s">
        <v>27</v>
      </c>
      <c r="E494" s="7" t="s">
        <v>51</v>
      </c>
      <c r="F494" s="6" t="s">
        <v>3862</v>
      </c>
      <c r="G494" s="6" t="s">
        <v>34</v>
      </c>
      <c r="H494" s="6" t="s">
        <v>43</v>
      </c>
      <c r="I494" s="34">
        <v>42936</v>
      </c>
      <c r="J494" s="34">
        <v>43124</v>
      </c>
      <c r="K494" s="6">
        <v>12</v>
      </c>
      <c r="L494" s="6" t="s">
        <v>71</v>
      </c>
      <c r="M494" s="6" t="s">
        <v>85</v>
      </c>
      <c r="N494" s="6" t="s">
        <v>230</v>
      </c>
      <c r="O494" s="16">
        <v>43125</v>
      </c>
      <c r="P494" s="7" t="s">
        <v>2448</v>
      </c>
      <c r="Q494" s="7" t="s">
        <v>2450</v>
      </c>
      <c r="R494" s="7" t="s">
        <v>2451</v>
      </c>
      <c r="S494" s="25" t="s">
        <v>2449</v>
      </c>
      <c r="T494" s="26" t="s">
        <v>54</v>
      </c>
    </row>
    <row r="495" spans="1:22" x14ac:dyDescent="0.3">
      <c r="A495" s="19" t="s">
        <v>2452</v>
      </c>
      <c r="B495" s="6" t="s">
        <v>6</v>
      </c>
      <c r="C495" s="6" t="s">
        <v>16</v>
      </c>
      <c r="D495" s="6" t="s">
        <v>27</v>
      </c>
      <c r="E495" s="7" t="s">
        <v>51</v>
      </c>
      <c r="F495" s="6" t="s">
        <v>3862</v>
      </c>
      <c r="G495" s="6" t="s">
        <v>36</v>
      </c>
      <c r="H495" s="6" t="s">
        <v>44</v>
      </c>
      <c r="I495" s="34">
        <v>41845</v>
      </c>
      <c r="J495" s="34">
        <v>41925</v>
      </c>
      <c r="K495" s="6">
        <v>6</v>
      </c>
      <c r="L495" s="6" t="s">
        <v>70</v>
      </c>
      <c r="M495" s="6" t="s">
        <v>85</v>
      </c>
      <c r="N495" s="6" t="s">
        <v>231</v>
      </c>
      <c r="O495" s="16">
        <v>43125</v>
      </c>
      <c r="P495" s="7" t="s">
        <v>51</v>
      </c>
      <c r="Q495" s="7" t="s">
        <v>2453</v>
      </c>
      <c r="R495" s="7" t="s">
        <v>2454</v>
      </c>
      <c r="S495" s="25" t="s">
        <v>2455</v>
      </c>
      <c r="T495" s="26" t="s">
        <v>54</v>
      </c>
    </row>
    <row r="496" spans="1:22" x14ac:dyDescent="0.3">
      <c r="A496" s="19" t="s">
        <v>2067</v>
      </c>
      <c r="B496" s="6" t="s">
        <v>376</v>
      </c>
      <c r="C496" s="6" t="s">
        <v>16</v>
      </c>
      <c r="D496" s="6" t="s">
        <v>22</v>
      </c>
      <c r="E496" s="7" t="s">
        <v>325</v>
      </c>
      <c r="F496" s="6" t="s">
        <v>3862</v>
      </c>
      <c r="G496" s="6" t="s">
        <v>35</v>
      </c>
      <c r="H496" s="6" t="s">
        <v>43</v>
      </c>
      <c r="I496" s="34">
        <v>39738</v>
      </c>
      <c r="J496" s="34">
        <v>40832</v>
      </c>
      <c r="K496" s="6">
        <v>35</v>
      </c>
      <c r="L496" s="6" t="s">
        <v>67</v>
      </c>
      <c r="M496" s="6" t="s">
        <v>87</v>
      </c>
      <c r="N496" s="6" t="s">
        <v>231</v>
      </c>
      <c r="O496" s="16">
        <v>43123</v>
      </c>
      <c r="P496" s="7" t="s">
        <v>2069</v>
      </c>
      <c r="Q496" s="7" t="s">
        <v>51</v>
      </c>
      <c r="R496" s="7" t="s">
        <v>51</v>
      </c>
      <c r="S496" s="25" t="s">
        <v>2068</v>
      </c>
      <c r="T496" s="26" t="s">
        <v>54</v>
      </c>
    </row>
    <row r="497" spans="1:22" x14ac:dyDescent="0.3">
      <c r="A497" s="19" t="s">
        <v>324</v>
      </c>
      <c r="B497" s="6" t="s">
        <v>7</v>
      </c>
      <c r="C497" s="6" t="s">
        <v>16</v>
      </c>
      <c r="D497" s="6" t="s">
        <v>22</v>
      </c>
      <c r="E497" s="7" t="s">
        <v>325</v>
      </c>
      <c r="F497" s="6" t="s">
        <v>3862</v>
      </c>
      <c r="G497" s="6" t="s">
        <v>35</v>
      </c>
      <c r="H497" s="6" t="s">
        <v>44</v>
      </c>
      <c r="I497" s="34">
        <v>40177</v>
      </c>
      <c r="J497" s="34">
        <v>43079</v>
      </c>
      <c r="K497" s="6">
        <v>125</v>
      </c>
      <c r="L497" s="6" t="s">
        <v>67</v>
      </c>
      <c r="M497" s="6" t="s">
        <v>87</v>
      </c>
      <c r="N497" s="6" t="s">
        <v>230</v>
      </c>
      <c r="O497" s="16">
        <v>43107</v>
      </c>
      <c r="P497" s="25" t="s">
        <v>326</v>
      </c>
      <c r="Q497" s="7" t="s">
        <v>328</v>
      </c>
      <c r="R497" s="7" t="s">
        <v>329</v>
      </c>
      <c r="S497" s="25" t="s">
        <v>327</v>
      </c>
      <c r="T497" s="26" t="s">
        <v>54</v>
      </c>
    </row>
    <row r="498" spans="1:22" x14ac:dyDescent="0.3">
      <c r="A498" s="19" t="s">
        <v>2070</v>
      </c>
      <c r="B498" s="6" t="s">
        <v>8</v>
      </c>
      <c r="C498" s="6" t="s">
        <v>16</v>
      </c>
      <c r="D498" s="6" t="s">
        <v>22</v>
      </c>
      <c r="E498" s="7" t="s">
        <v>325</v>
      </c>
      <c r="F498" s="6" t="s">
        <v>3862</v>
      </c>
      <c r="G498" s="6" t="s">
        <v>35</v>
      </c>
      <c r="H498" s="6" t="s">
        <v>44</v>
      </c>
      <c r="I498" s="34">
        <v>40842</v>
      </c>
      <c r="J498" s="34">
        <v>40847</v>
      </c>
      <c r="K498" s="6">
        <v>4</v>
      </c>
      <c r="L498" s="6" t="s">
        <v>76</v>
      </c>
      <c r="M498" s="6" t="s">
        <v>85</v>
      </c>
      <c r="N498" s="6" t="s">
        <v>231</v>
      </c>
      <c r="O498" s="16">
        <v>43123</v>
      </c>
      <c r="P498" s="7" t="s">
        <v>51</v>
      </c>
      <c r="Q498" s="7" t="s">
        <v>51</v>
      </c>
      <c r="R498" s="7" t="s">
        <v>51</v>
      </c>
      <c r="S498" s="25" t="s">
        <v>2071</v>
      </c>
      <c r="T498" s="26" t="s">
        <v>54</v>
      </c>
    </row>
    <row r="499" spans="1:22" x14ac:dyDescent="0.3">
      <c r="A499" s="19" t="s">
        <v>330</v>
      </c>
      <c r="B499" s="6" t="s">
        <v>8</v>
      </c>
      <c r="C499" s="6" t="s">
        <v>16</v>
      </c>
      <c r="D499" s="6" t="s">
        <v>22</v>
      </c>
      <c r="E499" s="7" t="s">
        <v>325</v>
      </c>
      <c r="F499" s="6" t="s">
        <v>3862</v>
      </c>
      <c r="G499" s="6" t="s">
        <v>35</v>
      </c>
      <c r="H499" s="6" t="s">
        <v>44</v>
      </c>
      <c r="I499" s="34">
        <v>40982</v>
      </c>
      <c r="J499" s="34">
        <v>43083</v>
      </c>
      <c r="K499" s="6">
        <v>70</v>
      </c>
      <c r="L499" s="6" t="s">
        <v>67</v>
      </c>
      <c r="M499" s="6" t="s">
        <v>87</v>
      </c>
      <c r="N499" s="6" t="s">
        <v>230</v>
      </c>
      <c r="O499" s="16">
        <v>43107</v>
      </c>
      <c r="P499" s="7" t="s">
        <v>331</v>
      </c>
      <c r="Q499" s="7" t="s">
        <v>328</v>
      </c>
      <c r="R499" s="7" t="s">
        <v>329</v>
      </c>
      <c r="S499" s="25" t="s">
        <v>332</v>
      </c>
      <c r="T499" s="26" t="s">
        <v>54</v>
      </c>
    </row>
    <row r="500" spans="1:22" x14ac:dyDescent="0.3">
      <c r="A500" s="19" t="s">
        <v>333</v>
      </c>
      <c r="B500" s="6" t="s">
        <v>944</v>
      </c>
      <c r="C500" s="6" t="s">
        <v>16</v>
      </c>
      <c r="D500" s="6" t="s">
        <v>22</v>
      </c>
      <c r="E500" s="7" t="s">
        <v>325</v>
      </c>
      <c r="F500" s="6" t="s">
        <v>3862</v>
      </c>
      <c r="G500" s="6" t="s">
        <v>35</v>
      </c>
      <c r="H500" s="6" t="s">
        <v>44</v>
      </c>
      <c r="I500" s="34">
        <v>41105</v>
      </c>
      <c r="J500" s="34">
        <v>42082</v>
      </c>
      <c r="K500" s="6">
        <v>39</v>
      </c>
      <c r="L500" s="6" t="s">
        <v>67</v>
      </c>
      <c r="M500" s="6" t="s">
        <v>87</v>
      </c>
      <c r="N500" s="6" t="s">
        <v>230</v>
      </c>
      <c r="O500" s="16">
        <v>43107</v>
      </c>
      <c r="P500" s="7" t="s">
        <v>334</v>
      </c>
      <c r="Q500" s="7" t="s">
        <v>328</v>
      </c>
      <c r="R500" s="7" t="s">
        <v>329</v>
      </c>
      <c r="S500" s="25" t="s">
        <v>335</v>
      </c>
      <c r="T500" s="26" t="s">
        <v>54</v>
      </c>
    </row>
    <row r="501" spans="1:22" x14ac:dyDescent="0.3">
      <c r="A501" s="19" t="s">
        <v>2072</v>
      </c>
      <c r="B501" s="6" t="s">
        <v>3855</v>
      </c>
      <c r="C501" s="6" t="s">
        <v>16</v>
      </c>
      <c r="D501" s="6" t="s">
        <v>22</v>
      </c>
      <c r="E501" s="7" t="s">
        <v>325</v>
      </c>
      <c r="F501" s="6" t="s">
        <v>3862</v>
      </c>
      <c r="G501" s="6" t="s">
        <v>35</v>
      </c>
      <c r="H501" s="6" t="s">
        <v>43</v>
      </c>
      <c r="I501" s="34">
        <v>40370</v>
      </c>
      <c r="J501" s="34">
        <v>41617</v>
      </c>
      <c r="K501" s="6">
        <v>26</v>
      </c>
      <c r="L501" s="6" t="s">
        <v>70</v>
      </c>
      <c r="M501" s="6" t="s">
        <v>87</v>
      </c>
      <c r="N501" s="6" t="s">
        <v>231</v>
      </c>
      <c r="O501" s="16">
        <v>43123</v>
      </c>
      <c r="P501" s="7" t="s">
        <v>2074</v>
      </c>
      <c r="Q501" s="7" t="s">
        <v>51</v>
      </c>
      <c r="R501" s="7" t="s">
        <v>51</v>
      </c>
      <c r="S501" s="25" t="s">
        <v>2073</v>
      </c>
      <c r="T501" s="26" t="s">
        <v>54</v>
      </c>
    </row>
    <row r="502" spans="1:22" x14ac:dyDescent="0.3">
      <c r="A502" s="19" t="s">
        <v>2075</v>
      </c>
      <c r="B502" s="6" t="s">
        <v>6</v>
      </c>
      <c r="C502" s="6" t="s">
        <v>16</v>
      </c>
      <c r="D502" s="6" t="s">
        <v>22</v>
      </c>
      <c r="E502" s="7" t="s">
        <v>325</v>
      </c>
      <c r="F502" s="6" t="s">
        <v>3862</v>
      </c>
      <c r="G502" s="6" t="s">
        <v>35</v>
      </c>
      <c r="H502" s="6" t="s">
        <v>43</v>
      </c>
      <c r="I502" s="34">
        <v>40523</v>
      </c>
      <c r="J502" s="34">
        <v>41589</v>
      </c>
      <c r="K502" s="6">
        <v>31</v>
      </c>
      <c r="L502" s="6" t="s">
        <v>70</v>
      </c>
      <c r="M502" s="6" t="s">
        <v>87</v>
      </c>
      <c r="N502" s="6" t="s">
        <v>231</v>
      </c>
      <c r="O502" s="16">
        <v>43123</v>
      </c>
      <c r="P502" s="7" t="s">
        <v>2077</v>
      </c>
      <c r="Q502" s="7" t="s">
        <v>51</v>
      </c>
      <c r="R502" s="7" t="s">
        <v>51</v>
      </c>
      <c r="S502" s="25" t="s">
        <v>2076</v>
      </c>
      <c r="T502" s="26" t="s">
        <v>54</v>
      </c>
      <c r="V502" s="9" t="s">
        <v>1428</v>
      </c>
    </row>
    <row r="503" spans="1:22" x14ac:dyDescent="0.3">
      <c r="A503" s="19" t="s">
        <v>2078</v>
      </c>
      <c r="B503" s="6" t="s">
        <v>6</v>
      </c>
      <c r="C503" s="6" t="s">
        <v>16</v>
      </c>
      <c r="D503" s="6" t="s">
        <v>22</v>
      </c>
      <c r="E503" s="7" t="s">
        <v>325</v>
      </c>
      <c r="F503" s="6" t="s">
        <v>3862</v>
      </c>
      <c r="G503" s="6" t="s">
        <v>35</v>
      </c>
      <c r="H503" s="6" t="s">
        <v>44</v>
      </c>
      <c r="I503" s="34">
        <v>38964</v>
      </c>
      <c r="J503" s="34">
        <v>43121</v>
      </c>
      <c r="K503" s="6">
        <v>589</v>
      </c>
      <c r="L503" s="6" t="s">
        <v>66</v>
      </c>
      <c r="M503" s="6" t="s">
        <v>87</v>
      </c>
      <c r="N503" s="6" t="s">
        <v>230</v>
      </c>
      <c r="O503" s="16">
        <v>43123</v>
      </c>
      <c r="P503" s="7" t="s">
        <v>2079</v>
      </c>
      <c r="Q503" s="7" t="s">
        <v>51</v>
      </c>
      <c r="R503" s="7" t="s">
        <v>51</v>
      </c>
      <c r="S503" s="25" t="s">
        <v>2080</v>
      </c>
      <c r="T503" s="26" t="s">
        <v>54</v>
      </c>
    </row>
    <row r="504" spans="1:22" x14ac:dyDescent="0.3">
      <c r="A504" s="19" t="s">
        <v>2081</v>
      </c>
      <c r="B504" s="6" t="s">
        <v>7</v>
      </c>
      <c r="C504" s="6" t="s">
        <v>16</v>
      </c>
      <c r="D504" s="6" t="s">
        <v>2682</v>
      </c>
      <c r="E504" s="7" t="s">
        <v>2082</v>
      </c>
      <c r="F504" s="6" t="s">
        <v>3862</v>
      </c>
      <c r="G504" s="6" t="s">
        <v>34</v>
      </c>
      <c r="H504" s="6" t="s">
        <v>43</v>
      </c>
      <c r="I504" s="34">
        <v>42415</v>
      </c>
      <c r="J504" s="34">
        <v>43066</v>
      </c>
      <c r="K504" s="6">
        <v>32</v>
      </c>
      <c r="L504" s="6" t="s">
        <v>70</v>
      </c>
      <c r="M504" s="6" t="s">
        <v>87</v>
      </c>
      <c r="N504" s="6" t="s">
        <v>230</v>
      </c>
      <c r="O504" s="16">
        <v>43123</v>
      </c>
      <c r="P504" s="7" t="s">
        <v>2083</v>
      </c>
      <c r="Q504" s="7" t="s">
        <v>2084</v>
      </c>
      <c r="R504" s="7" t="s">
        <v>51</v>
      </c>
      <c r="S504" s="25" t="s">
        <v>2085</v>
      </c>
      <c r="T504" s="26" t="s">
        <v>54</v>
      </c>
    </row>
    <row r="505" spans="1:22" x14ac:dyDescent="0.3">
      <c r="A505" s="19" t="s">
        <v>2086</v>
      </c>
      <c r="B505" s="6" t="s">
        <v>7</v>
      </c>
      <c r="C505" s="6" t="s">
        <v>16</v>
      </c>
      <c r="D505" s="6" t="s">
        <v>2835</v>
      </c>
      <c r="E505" s="7" t="s">
        <v>196</v>
      </c>
      <c r="F505" s="6" t="s">
        <v>3862</v>
      </c>
      <c r="G505" s="6" t="s">
        <v>34</v>
      </c>
      <c r="H505" s="6" t="s">
        <v>43</v>
      </c>
      <c r="I505" s="34">
        <v>41928</v>
      </c>
      <c r="J505" s="34">
        <v>42110</v>
      </c>
      <c r="K505" s="6">
        <v>10</v>
      </c>
      <c r="L505" s="6" t="s">
        <v>70</v>
      </c>
      <c r="M505" s="6" t="s">
        <v>85</v>
      </c>
      <c r="N505" s="6" t="s">
        <v>231</v>
      </c>
      <c r="O505" s="16">
        <v>43123</v>
      </c>
      <c r="P505" s="7" t="s">
        <v>51</v>
      </c>
      <c r="Q505" s="7" t="s">
        <v>51</v>
      </c>
      <c r="R505" s="7" t="s">
        <v>51</v>
      </c>
      <c r="S505" s="25" t="s">
        <v>2089</v>
      </c>
      <c r="T505" s="26" t="s">
        <v>54</v>
      </c>
      <c r="V505" s="9" t="s">
        <v>1428</v>
      </c>
    </row>
    <row r="506" spans="1:22" x14ac:dyDescent="0.3">
      <c r="A506" s="19" t="s">
        <v>2087</v>
      </c>
      <c r="B506" s="6" t="s">
        <v>7</v>
      </c>
      <c r="C506" s="6" t="s">
        <v>16</v>
      </c>
      <c r="D506" s="6" t="s">
        <v>2835</v>
      </c>
      <c r="E506" s="7" t="s">
        <v>196</v>
      </c>
      <c r="F506" s="6" t="s">
        <v>3862</v>
      </c>
      <c r="G506" s="6" t="s">
        <v>34</v>
      </c>
      <c r="H506" s="6" t="s">
        <v>43</v>
      </c>
      <c r="I506" s="34">
        <v>39938</v>
      </c>
      <c r="J506" s="34">
        <v>39938</v>
      </c>
      <c r="K506" s="6">
        <v>10</v>
      </c>
      <c r="L506" s="6" t="s">
        <v>76</v>
      </c>
      <c r="M506" s="6" t="s">
        <v>85</v>
      </c>
      <c r="N506" s="6" t="s">
        <v>231</v>
      </c>
      <c r="O506" s="16">
        <v>43123</v>
      </c>
      <c r="P506" s="7" t="s">
        <v>51</v>
      </c>
      <c r="Q506" s="7" t="s">
        <v>51</v>
      </c>
      <c r="R506" s="7" t="s">
        <v>51</v>
      </c>
      <c r="S506" s="25" t="s">
        <v>2088</v>
      </c>
      <c r="T506" s="26" t="s">
        <v>54</v>
      </c>
      <c r="V506" s="9" t="s">
        <v>1428</v>
      </c>
    </row>
    <row r="507" spans="1:22" x14ac:dyDescent="0.3">
      <c r="A507" s="19" t="s">
        <v>2090</v>
      </c>
      <c r="B507" s="6" t="s">
        <v>7</v>
      </c>
      <c r="C507" s="6" t="s">
        <v>16</v>
      </c>
      <c r="D507" s="6" t="s">
        <v>2835</v>
      </c>
      <c r="E507" s="7" t="s">
        <v>2091</v>
      </c>
      <c r="F507" s="6" t="s">
        <v>3862</v>
      </c>
      <c r="G507" s="6" t="s">
        <v>34</v>
      </c>
      <c r="H507" s="6" t="s">
        <v>43</v>
      </c>
      <c r="I507" s="34">
        <v>39183</v>
      </c>
      <c r="J507" s="34">
        <v>42283</v>
      </c>
      <c r="K507" s="6">
        <v>49</v>
      </c>
      <c r="L507" s="6" t="s">
        <v>70</v>
      </c>
      <c r="M507" s="6" t="s">
        <v>85</v>
      </c>
      <c r="N507" s="6" t="s">
        <v>231</v>
      </c>
      <c r="O507" s="16">
        <v>43123</v>
      </c>
      <c r="P507" s="7" t="s">
        <v>2092</v>
      </c>
      <c r="Q507" s="7" t="s">
        <v>51</v>
      </c>
      <c r="R507" s="7" t="s">
        <v>51</v>
      </c>
      <c r="S507" s="25" t="s">
        <v>2093</v>
      </c>
      <c r="T507" s="26" t="s">
        <v>54</v>
      </c>
    </row>
    <row r="508" spans="1:22" x14ac:dyDescent="0.3">
      <c r="A508" s="19" t="s">
        <v>2094</v>
      </c>
      <c r="B508" s="6" t="s">
        <v>7</v>
      </c>
      <c r="C508" s="6" t="s">
        <v>16</v>
      </c>
      <c r="D508" s="6" t="s">
        <v>2835</v>
      </c>
      <c r="E508" s="7" t="s">
        <v>196</v>
      </c>
      <c r="F508" s="6" t="s">
        <v>3862</v>
      </c>
      <c r="G508" s="6" t="s">
        <v>34</v>
      </c>
      <c r="H508" s="6" t="s">
        <v>43</v>
      </c>
      <c r="I508" s="34">
        <v>39724</v>
      </c>
      <c r="J508" s="34">
        <v>40117</v>
      </c>
      <c r="K508" s="6">
        <v>10</v>
      </c>
      <c r="L508" s="6" t="s">
        <v>70</v>
      </c>
      <c r="M508" s="6" t="s">
        <v>85</v>
      </c>
      <c r="N508" s="6" t="s">
        <v>231</v>
      </c>
      <c r="O508" s="16">
        <v>43123</v>
      </c>
      <c r="P508" s="7" t="s">
        <v>2096</v>
      </c>
      <c r="Q508" s="7" t="s">
        <v>51</v>
      </c>
      <c r="R508" s="7" t="s">
        <v>51</v>
      </c>
      <c r="S508" s="25" t="s">
        <v>2095</v>
      </c>
      <c r="T508" s="26" t="s">
        <v>54</v>
      </c>
      <c r="V508" s="9" t="s">
        <v>1428</v>
      </c>
    </row>
    <row r="509" spans="1:22" x14ac:dyDescent="0.3">
      <c r="A509" s="19" t="s">
        <v>2098</v>
      </c>
      <c r="B509" s="6" t="s">
        <v>7</v>
      </c>
      <c r="C509" s="6" t="s">
        <v>16</v>
      </c>
      <c r="D509" s="6" t="s">
        <v>2835</v>
      </c>
      <c r="E509" s="7" t="s">
        <v>196</v>
      </c>
      <c r="F509" s="6" t="s">
        <v>3862</v>
      </c>
      <c r="G509" s="6" t="s">
        <v>34</v>
      </c>
      <c r="H509" s="6" t="s">
        <v>43</v>
      </c>
      <c r="I509" s="34">
        <v>40592</v>
      </c>
      <c r="J509" s="34">
        <v>43091</v>
      </c>
      <c r="K509" s="6">
        <v>260</v>
      </c>
      <c r="L509" s="6" t="s">
        <v>70</v>
      </c>
      <c r="M509" s="6" t="s">
        <v>85</v>
      </c>
      <c r="N509" s="6" t="s">
        <v>230</v>
      </c>
      <c r="O509" s="16">
        <v>43123</v>
      </c>
      <c r="P509" s="7" t="s">
        <v>2099</v>
      </c>
      <c r="Q509" s="7" t="s">
        <v>51</v>
      </c>
      <c r="R509" s="7" t="s">
        <v>51</v>
      </c>
      <c r="S509" s="25" t="s">
        <v>2097</v>
      </c>
      <c r="T509" s="26" t="s">
        <v>54</v>
      </c>
      <c r="V509" s="9" t="s">
        <v>1428</v>
      </c>
    </row>
    <row r="510" spans="1:22" x14ac:dyDescent="0.3">
      <c r="A510" s="19" t="s">
        <v>2100</v>
      </c>
      <c r="B510" s="6" t="s">
        <v>7</v>
      </c>
      <c r="C510" s="6" t="s">
        <v>16</v>
      </c>
      <c r="D510" s="6" t="s">
        <v>2835</v>
      </c>
      <c r="E510" s="7" t="s">
        <v>196</v>
      </c>
      <c r="F510" s="6" t="s">
        <v>3862</v>
      </c>
      <c r="G510" s="6" t="s">
        <v>34</v>
      </c>
      <c r="H510" s="6" t="s">
        <v>43</v>
      </c>
      <c r="I510" s="34">
        <v>41304</v>
      </c>
      <c r="J510" s="34">
        <v>43067</v>
      </c>
      <c r="K510" s="6">
        <v>14</v>
      </c>
      <c r="L510" s="6" t="s">
        <v>70</v>
      </c>
      <c r="M510" s="6" t="s">
        <v>85</v>
      </c>
      <c r="N510" s="6" t="s">
        <v>230</v>
      </c>
      <c r="O510" s="16">
        <v>43123</v>
      </c>
      <c r="P510" s="7" t="s">
        <v>2101</v>
      </c>
      <c r="Q510" s="7" t="s">
        <v>51</v>
      </c>
      <c r="R510" s="7" t="s">
        <v>51</v>
      </c>
      <c r="S510" s="25" t="s">
        <v>2101</v>
      </c>
      <c r="T510" s="26" t="s">
        <v>54</v>
      </c>
      <c r="V510" s="9" t="s">
        <v>1428</v>
      </c>
    </row>
    <row r="511" spans="1:22" x14ac:dyDescent="0.3">
      <c r="A511" s="19" t="s">
        <v>2112</v>
      </c>
      <c r="B511" s="6" t="s">
        <v>7</v>
      </c>
      <c r="C511" s="6" t="s">
        <v>16</v>
      </c>
      <c r="D511" s="6" t="s">
        <v>2835</v>
      </c>
      <c r="E511" s="7" t="s">
        <v>2109</v>
      </c>
      <c r="F511" s="6" t="s">
        <v>3862</v>
      </c>
      <c r="G511" s="6" t="s">
        <v>34</v>
      </c>
      <c r="H511" s="6" t="s">
        <v>44</v>
      </c>
      <c r="I511" s="34">
        <v>43105</v>
      </c>
      <c r="J511" s="34">
        <v>43119</v>
      </c>
      <c r="K511" s="6">
        <v>10</v>
      </c>
      <c r="L511" s="6" t="s">
        <v>93</v>
      </c>
      <c r="M511" s="6" t="s">
        <v>85</v>
      </c>
      <c r="N511" s="6" t="s">
        <v>230</v>
      </c>
      <c r="O511" s="16">
        <v>43123</v>
      </c>
      <c r="P511" s="7" t="s">
        <v>2111</v>
      </c>
      <c r="Q511" s="7" t="s">
        <v>51</v>
      </c>
      <c r="R511" s="7" t="s">
        <v>51</v>
      </c>
      <c r="S511" s="25" t="s">
        <v>2110</v>
      </c>
      <c r="T511" s="26" t="s">
        <v>54</v>
      </c>
      <c r="V511" s="9" t="s">
        <v>2116</v>
      </c>
    </row>
    <row r="512" spans="1:22" x14ac:dyDescent="0.3">
      <c r="A512" s="19" t="s">
        <v>2113</v>
      </c>
      <c r="B512" s="6" t="s">
        <v>7</v>
      </c>
      <c r="C512" s="6" t="s">
        <v>16</v>
      </c>
      <c r="D512" s="6" t="s">
        <v>2835</v>
      </c>
      <c r="E512" s="7" t="s">
        <v>2109</v>
      </c>
      <c r="F512" s="6" t="s">
        <v>3862</v>
      </c>
      <c r="G512" s="6" t="s">
        <v>34</v>
      </c>
      <c r="H512" s="6" t="s">
        <v>43</v>
      </c>
      <c r="I512" s="34">
        <v>43077</v>
      </c>
      <c r="J512" s="34">
        <v>43119</v>
      </c>
      <c r="K512" s="6">
        <v>10</v>
      </c>
      <c r="L512" s="6" t="s">
        <v>70</v>
      </c>
      <c r="M512" s="6" t="s">
        <v>85</v>
      </c>
      <c r="N512" s="6" t="s">
        <v>230</v>
      </c>
      <c r="O512" s="16">
        <v>43123</v>
      </c>
      <c r="P512" s="7" t="s">
        <v>2111</v>
      </c>
      <c r="Q512" s="7" t="s">
        <v>51</v>
      </c>
      <c r="R512" s="7" t="s">
        <v>51</v>
      </c>
      <c r="S512" s="25" t="s">
        <v>2114</v>
      </c>
      <c r="T512" s="26" t="s">
        <v>54</v>
      </c>
      <c r="V512" s="2" t="s">
        <v>2115</v>
      </c>
    </row>
    <row r="513" spans="1:22" x14ac:dyDescent="0.3">
      <c r="A513" s="19" t="s">
        <v>2117</v>
      </c>
      <c r="B513" s="6" t="s">
        <v>7</v>
      </c>
      <c r="C513" s="6" t="s">
        <v>16</v>
      </c>
      <c r="D513" s="6" t="s">
        <v>2835</v>
      </c>
      <c r="E513" s="7" t="s">
        <v>2109</v>
      </c>
      <c r="F513" s="6" t="s">
        <v>3862</v>
      </c>
      <c r="G513" s="6" t="s">
        <v>34</v>
      </c>
      <c r="H513" s="6" t="s">
        <v>43</v>
      </c>
      <c r="I513" s="34">
        <v>41326</v>
      </c>
      <c r="J513" s="34">
        <v>41466</v>
      </c>
      <c r="K513" s="6">
        <v>12</v>
      </c>
      <c r="L513" s="6" t="s">
        <v>70</v>
      </c>
      <c r="M513" s="6" t="s">
        <v>85</v>
      </c>
      <c r="N513" s="6" t="s">
        <v>231</v>
      </c>
      <c r="O513" s="16">
        <v>43123</v>
      </c>
      <c r="P513" s="7" t="s">
        <v>2119</v>
      </c>
      <c r="Q513" s="7" t="s">
        <v>51</v>
      </c>
      <c r="R513" s="7" t="s">
        <v>51</v>
      </c>
      <c r="S513" s="25" t="s">
        <v>2120</v>
      </c>
      <c r="T513" s="26" t="s">
        <v>54</v>
      </c>
      <c r="V513" s="2" t="s">
        <v>2118</v>
      </c>
    </row>
    <row r="514" spans="1:22" x14ac:dyDescent="0.3">
      <c r="A514" s="19" t="s">
        <v>2122</v>
      </c>
      <c r="B514" s="6" t="s">
        <v>7</v>
      </c>
      <c r="C514" s="6" t="s">
        <v>16</v>
      </c>
      <c r="D514" s="6" t="s">
        <v>2835</v>
      </c>
      <c r="E514" s="7" t="s">
        <v>2109</v>
      </c>
      <c r="F514" s="6" t="s">
        <v>3862</v>
      </c>
      <c r="G514" s="6" t="s">
        <v>34</v>
      </c>
      <c r="H514" s="6" t="s">
        <v>43</v>
      </c>
      <c r="I514" s="34">
        <v>43028</v>
      </c>
      <c r="J514" s="34">
        <v>43119</v>
      </c>
      <c r="K514" s="6">
        <v>10</v>
      </c>
      <c r="L514" s="6" t="s">
        <v>70</v>
      </c>
      <c r="M514" s="6" t="s">
        <v>85</v>
      </c>
      <c r="N514" s="6" t="s">
        <v>230</v>
      </c>
      <c r="O514" s="16">
        <v>43123</v>
      </c>
      <c r="P514" s="7" t="s">
        <v>2123</v>
      </c>
      <c r="Q514" s="7" t="s">
        <v>51</v>
      </c>
      <c r="R514" s="7" t="s">
        <v>51</v>
      </c>
      <c r="S514" s="25" t="s">
        <v>2121</v>
      </c>
      <c r="T514" s="26" t="s">
        <v>54</v>
      </c>
      <c r="V514" s="2" t="s">
        <v>2118</v>
      </c>
    </row>
    <row r="515" spans="1:22" x14ac:dyDescent="0.3">
      <c r="A515" s="19" t="s">
        <v>2124</v>
      </c>
      <c r="B515" s="6" t="s">
        <v>7</v>
      </c>
      <c r="C515" s="6" t="s">
        <v>16</v>
      </c>
      <c r="D515" s="6" t="s">
        <v>2835</v>
      </c>
      <c r="E515" s="7" t="s">
        <v>2109</v>
      </c>
      <c r="F515" s="6" t="s">
        <v>3862</v>
      </c>
      <c r="G515" s="6" t="s">
        <v>34</v>
      </c>
      <c r="H515" s="6" t="s">
        <v>43</v>
      </c>
      <c r="I515" s="34">
        <v>41306</v>
      </c>
      <c r="J515" s="34">
        <v>43102</v>
      </c>
      <c r="K515" s="6">
        <v>55</v>
      </c>
      <c r="L515" s="6" t="s">
        <v>67</v>
      </c>
      <c r="M515" s="6" t="s">
        <v>85</v>
      </c>
      <c r="N515" s="6" t="s">
        <v>230</v>
      </c>
      <c r="O515" s="16">
        <v>43123</v>
      </c>
      <c r="P515" s="7" t="s">
        <v>2126</v>
      </c>
      <c r="Q515" s="7" t="s">
        <v>51</v>
      </c>
      <c r="R515" s="7" t="s">
        <v>51</v>
      </c>
      <c r="S515" s="25" t="s">
        <v>2125</v>
      </c>
      <c r="T515" s="26" t="s">
        <v>54</v>
      </c>
      <c r="V515" s="2" t="s">
        <v>2118</v>
      </c>
    </row>
    <row r="516" spans="1:22" x14ac:dyDescent="0.3">
      <c r="A516" s="19" t="s">
        <v>2102</v>
      </c>
      <c r="B516" s="6" t="s">
        <v>7</v>
      </c>
      <c r="C516" s="6" t="s">
        <v>16</v>
      </c>
      <c r="D516" s="6" t="s">
        <v>2835</v>
      </c>
      <c r="E516" s="7" t="s">
        <v>2104</v>
      </c>
      <c r="F516" s="6" t="s">
        <v>3862</v>
      </c>
      <c r="G516" s="6" t="s">
        <v>34</v>
      </c>
      <c r="H516" s="6" t="s">
        <v>43</v>
      </c>
      <c r="I516" s="34">
        <v>39566</v>
      </c>
      <c r="J516" s="34">
        <v>39566</v>
      </c>
      <c r="K516" s="6">
        <v>8</v>
      </c>
      <c r="L516" s="6" t="s">
        <v>76</v>
      </c>
      <c r="M516" s="6" t="s">
        <v>85</v>
      </c>
      <c r="N516" s="6" t="s">
        <v>231</v>
      </c>
      <c r="O516" s="16">
        <v>43123</v>
      </c>
      <c r="P516" s="7" t="s">
        <v>2105</v>
      </c>
      <c r="Q516" s="7" t="s">
        <v>51</v>
      </c>
      <c r="R516" s="7" t="s">
        <v>51</v>
      </c>
      <c r="S516" s="25" t="s">
        <v>2103</v>
      </c>
      <c r="T516" s="26" t="s">
        <v>54</v>
      </c>
      <c r="V516" s="9" t="s">
        <v>1428</v>
      </c>
    </row>
    <row r="517" spans="1:22" x14ac:dyDescent="0.3">
      <c r="A517" s="19" t="s">
        <v>2106</v>
      </c>
      <c r="B517" s="6" t="s">
        <v>7</v>
      </c>
      <c r="C517" s="6" t="s">
        <v>16</v>
      </c>
      <c r="D517" s="6" t="s">
        <v>2835</v>
      </c>
      <c r="E517" s="7" t="s">
        <v>2104</v>
      </c>
      <c r="F517" s="6" t="s">
        <v>3862</v>
      </c>
      <c r="G517" s="6" t="s">
        <v>34</v>
      </c>
      <c r="H517" s="6" t="s">
        <v>43</v>
      </c>
      <c r="I517" s="34">
        <v>39476</v>
      </c>
      <c r="J517" s="34">
        <v>39611</v>
      </c>
      <c r="K517" s="6">
        <v>10</v>
      </c>
      <c r="L517" s="6" t="s">
        <v>70</v>
      </c>
      <c r="M517" s="6" t="s">
        <v>85</v>
      </c>
      <c r="N517" s="6" t="s">
        <v>231</v>
      </c>
      <c r="O517" s="16">
        <v>43123</v>
      </c>
      <c r="P517" s="7" t="s">
        <v>2108</v>
      </c>
      <c r="Q517" s="7" t="s">
        <v>51</v>
      </c>
      <c r="R517" s="7" t="s">
        <v>51</v>
      </c>
      <c r="S517" s="25" t="s">
        <v>2107</v>
      </c>
      <c r="T517" s="26" t="s">
        <v>54</v>
      </c>
    </row>
    <row r="518" spans="1:22" x14ac:dyDescent="0.3">
      <c r="A518" s="19" t="s">
        <v>2127</v>
      </c>
      <c r="B518" s="6" t="s">
        <v>6</v>
      </c>
      <c r="C518" s="6" t="s">
        <v>16</v>
      </c>
      <c r="D518" s="6" t="s">
        <v>24</v>
      </c>
      <c r="E518" s="7" t="s">
        <v>2128</v>
      </c>
      <c r="F518" s="40" t="s">
        <v>3861</v>
      </c>
      <c r="G518" s="6" t="s">
        <v>34</v>
      </c>
      <c r="H518" s="6" t="s">
        <v>44</v>
      </c>
      <c r="I518" s="34">
        <v>41932</v>
      </c>
      <c r="J518" s="34">
        <v>42141</v>
      </c>
      <c r="K518" s="6">
        <v>25</v>
      </c>
      <c r="L518" s="6" t="s">
        <v>66</v>
      </c>
      <c r="M518" s="6" t="s">
        <v>85</v>
      </c>
      <c r="N518" s="6" t="s">
        <v>231</v>
      </c>
      <c r="O518" s="16">
        <v>43123</v>
      </c>
      <c r="P518" s="7" t="s">
        <v>2129</v>
      </c>
      <c r="Q518" s="7" t="s">
        <v>2130</v>
      </c>
      <c r="R518" s="7" t="s">
        <v>51</v>
      </c>
      <c r="S518" s="25" t="s">
        <v>2131</v>
      </c>
      <c r="T518" s="26" t="s">
        <v>54</v>
      </c>
    </row>
    <row r="519" spans="1:22" x14ac:dyDescent="0.3">
      <c r="A519" s="19" t="s">
        <v>2132</v>
      </c>
      <c r="B519" s="6" t="s">
        <v>6</v>
      </c>
      <c r="C519" s="6" t="s">
        <v>16</v>
      </c>
      <c r="D519" s="6" t="s">
        <v>2835</v>
      </c>
      <c r="E519" s="7" t="s">
        <v>2133</v>
      </c>
      <c r="F519" s="6" t="s">
        <v>3862</v>
      </c>
      <c r="G519" s="6" t="s">
        <v>35</v>
      </c>
      <c r="H519" s="6" t="s">
        <v>44</v>
      </c>
      <c r="I519" s="34">
        <v>38733</v>
      </c>
      <c r="J519" s="34">
        <v>40814</v>
      </c>
      <c r="K519" s="6">
        <v>72</v>
      </c>
      <c r="L519" s="6" t="s">
        <v>70</v>
      </c>
      <c r="M519" s="6" t="s">
        <v>85</v>
      </c>
      <c r="N519" s="6" t="s">
        <v>231</v>
      </c>
      <c r="O519" s="16">
        <v>43123</v>
      </c>
      <c r="P519" s="7" t="s">
        <v>2134</v>
      </c>
      <c r="Q519" s="7" t="s">
        <v>51</v>
      </c>
      <c r="R519" s="7" t="s">
        <v>51</v>
      </c>
      <c r="S519" s="25" t="s">
        <v>2135</v>
      </c>
      <c r="T519" s="26" t="s">
        <v>54</v>
      </c>
    </row>
    <row r="520" spans="1:22" x14ac:dyDescent="0.3">
      <c r="A520" s="19" t="s">
        <v>2136</v>
      </c>
      <c r="B520" s="6" t="s">
        <v>6</v>
      </c>
      <c r="C520" s="6" t="s">
        <v>16</v>
      </c>
      <c r="D520" s="6" t="s">
        <v>24</v>
      </c>
      <c r="E520" s="7" t="s">
        <v>2137</v>
      </c>
      <c r="F520" s="6" t="s">
        <v>3862</v>
      </c>
      <c r="G520" s="6" t="s">
        <v>34</v>
      </c>
      <c r="H520" s="6" t="s">
        <v>43</v>
      </c>
      <c r="I520" s="34">
        <v>39753</v>
      </c>
      <c r="J520" s="34">
        <v>43119</v>
      </c>
      <c r="K520" s="6">
        <v>427</v>
      </c>
      <c r="L520" s="6" t="s">
        <v>66</v>
      </c>
      <c r="M520" s="6" t="s">
        <v>117</v>
      </c>
      <c r="N520" s="6" t="s">
        <v>230</v>
      </c>
      <c r="O520" s="16">
        <v>43123</v>
      </c>
      <c r="P520" s="7" t="s">
        <v>2138</v>
      </c>
      <c r="Q520" s="7" t="s">
        <v>2139</v>
      </c>
      <c r="R520" s="7" t="s">
        <v>51</v>
      </c>
      <c r="S520" s="25" t="s">
        <v>2138</v>
      </c>
      <c r="T520" s="26" t="s">
        <v>54</v>
      </c>
    </row>
    <row r="521" spans="1:22" x14ac:dyDescent="0.3">
      <c r="A521" s="19" t="s">
        <v>2140</v>
      </c>
      <c r="B521" s="6" t="s">
        <v>6</v>
      </c>
      <c r="C521" s="6" t="s">
        <v>16</v>
      </c>
      <c r="D521" s="6" t="s">
        <v>24</v>
      </c>
      <c r="E521" s="7" t="s">
        <v>2144</v>
      </c>
      <c r="F521" s="6" t="s">
        <v>3862</v>
      </c>
      <c r="G521" s="6" t="s">
        <v>34</v>
      </c>
      <c r="H521" s="6" t="s">
        <v>44</v>
      </c>
      <c r="I521" s="34">
        <v>42891</v>
      </c>
      <c r="J521" s="34">
        <v>43115</v>
      </c>
      <c r="K521" s="6">
        <v>62</v>
      </c>
      <c r="L521" s="6" t="s">
        <v>66</v>
      </c>
      <c r="M521" s="6" t="s">
        <v>118</v>
      </c>
      <c r="N521" s="6" t="s">
        <v>230</v>
      </c>
      <c r="O521" s="16">
        <v>43123</v>
      </c>
      <c r="P521" s="7" t="s">
        <v>2142</v>
      </c>
      <c r="Q521" s="7" t="s">
        <v>51</v>
      </c>
      <c r="R521" s="7" t="s">
        <v>51</v>
      </c>
      <c r="S521" s="25" t="s">
        <v>2141</v>
      </c>
      <c r="T521" s="26" t="s">
        <v>54</v>
      </c>
    </row>
    <row r="522" spans="1:22" x14ac:dyDescent="0.3">
      <c r="A522" s="19" t="s">
        <v>2143</v>
      </c>
      <c r="B522" s="6" t="s">
        <v>8</v>
      </c>
      <c r="C522" s="6" t="s">
        <v>18</v>
      </c>
      <c r="D522" s="6" t="s">
        <v>27</v>
      </c>
      <c r="E522" s="7" t="s">
        <v>51</v>
      </c>
      <c r="F522" s="6" t="s">
        <v>3862</v>
      </c>
      <c r="G522" s="6" t="s">
        <v>34</v>
      </c>
      <c r="H522" s="6" t="s">
        <v>44</v>
      </c>
      <c r="I522" s="34">
        <v>41698</v>
      </c>
      <c r="J522" s="34">
        <v>41728</v>
      </c>
      <c r="K522" s="6">
        <v>2</v>
      </c>
      <c r="L522" s="6" t="s">
        <v>67</v>
      </c>
      <c r="M522" s="6" t="s">
        <v>85</v>
      </c>
      <c r="N522" s="6" t="s">
        <v>231</v>
      </c>
      <c r="O522" s="16">
        <v>43123</v>
      </c>
      <c r="P522" s="7" t="s">
        <v>2147</v>
      </c>
      <c r="Q522" s="7" t="s">
        <v>2146</v>
      </c>
      <c r="R522" s="7" t="s">
        <v>51</v>
      </c>
      <c r="S522" s="25" t="s">
        <v>2145</v>
      </c>
      <c r="T522" s="26" t="s">
        <v>54</v>
      </c>
    </row>
    <row r="523" spans="1:22" x14ac:dyDescent="0.3">
      <c r="A523" s="19" t="s">
        <v>2148</v>
      </c>
      <c r="B523" s="3" t="s">
        <v>3853</v>
      </c>
      <c r="C523" s="6" t="s">
        <v>16</v>
      </c>
      <c r="D523" s="6" t="s">
        <v>24</v>
      </c>
      <c r="E523" s="7" t="s">
        <v>2152</v>
      </c>
      <c r="F523" s="6" t="s">
        <v>3862</v>
      </c>
      <c r="G523" s="6" t="s">
        <v>34</v>
      </c>
      <c r="H523" s="6" t="s">
        <v>44</v>
      </c>
      <c r="I523" s="34">
        <v>38903</v>
      </c>
      <c r="J523" s="34">
        <v>43117</v>
      </c>
      <c r="K523" s="6">
        <v>220</v>
      </c>
      <c r="L523" s="6" t="s">
        <v>66</v>
      </c>
      <c r="M523" s="6" t="s">
        <v>117</v>
      </c>
      <c r="N523" s="6" t="s">
        <v>230</v>
      </c>
      <c r="O523" s="16">
        <v>43123</v>
      </c>
      <c r="P523" s="7" t="s">
        <v>2149</v>
      </c>
      <c r="Q523" s="7" t="s">
        <v>51</v>
      </c>
      <c r="R523" s="7" t="s">
        <v>51</v>
      </c>
      <c r="S523" s="25" t="s">
        <v>2150</v>
      </c>
      <c r="T523" s="26" t="s">
        <v>54</v>
      </c>
    </row>
    <row r="524" spans="1:22" x14ac:dyDescent="0.3">
      <c r="A524" s="19" t="s">
        <v>2157</v>
      </c>
      <c r="B524" s="3" t="s">
        <v>3853</v>
      </c>
      <c r="C524" s="6" t="s">
        <v>18</v>
      </c>
      <c r="D524" s="6" t="s">
        <v>27</v>
      </c>
      <c r="E524" s="7" t="s">
        <v>51</v>
      </c>
      <c r="F524" s="6" t="s">
        <v>76</v>
      </c>
      <c r="G524" s="6" t="s">
        <v>836</v>
      </c>
      <c r="H524" s="6" t="s">
        <v>44</v>
      </c>
      <c r="I524" s="34">
        <v>42992</v>
      </c>
      <c r="J524" s="34">
        <v>43070</v>
      </c>
      <c r="K524" s="6">
        <v>11</v>
      </c>
      <c r="L524" s="6" t="s">
        <v>70</v>
      </c>
      <c r="M524" s="6" t="s">
        <v>85</v>
      </c>
      <c r="N524" s="6" t="s">
        <v>230</v>
      </c>
      <c r="O524" s="16">
        <v>43123</v>
      </c>
      <c r="P524" s="7" t="s">
        <v>2159</v>
      </c>
      <c r="Q524" s="7" t="s">
        <v>2160</v>
      </c>
      <c r="R524" s="7" t="s">
        <v>51</v>
      </c>
      <c r="S524" s="25" t="s">
        <v>2158</v>
      </c>
      <c r="T524" s="26" t="s">
        <v>54</v>
      </c>
    </row>
    <row r="525" spans="1:22" x14ac:dyDescent="0.3">
      <c r="A525" s="19" t="s">
        <v>2161</v>
      </c>
      <c r="B525" s="3" t="s">
        <v>3853</v>
      </c>
      <c r="C525" s="6" t="s">
        <v>18</v>
      </c>
      <c r="D525" s="6" t="s">
        <v>2682</v>
      </c>
      <c r="E525" s="7" t="s">
        <v>2162</v>
      </c>
      <c r="F525" s="6" t="s">
        <v>3862</v>
      </c>
      <c r="G525" s="6" t="s">
        <v>35</v>
      </c>
      <c r="H525" s="6" t="s">
        <v>43</v>
      </c>
      <c r="I525" s="34">
        <v>41044</v>
      </c>
      <c r="J525" s="34">
        <v>43090</v>
      </c>
      <c r="K525" s="6">
        <v>59</v>
      </c>
      <c r="L525" s="6" t="s">
        <v>70</v>
      </c>
      <c r="M525" s="6" t="s">
        <v>85</v>
      </c>
      <c r="N525" s="6" t="s">
        <v>230</v>
      </c>
      <c r="O525" s="16">
        <v>43123</v>
      </c>
      <c r="P525" s="7" t="s">
        <v>2163</v>
      </c>
      <c r="Q525" s="7" t="s">
        <v>2164</v>
      </c>
      <c r="R525" s="7" t="s">
        <v>2165</v>
      </c>
      <c r="S525" s="25" t="s">
        <v>2163</v>
      </c>
      <c r="T525" s="26" t="s">
        <v>54</v>
      </c>
    </row>
    <row r="526" spans="1:22" x14ac:dyDescent="0.3">
      <c r="A526" s="19" t="s">
        <v>2166</v>
      </c>
      <c r="B526" s="6" t="s">
        <v>8</v>
      </c>
      <c r="C526" s="6" t="s">
        <v>18</v>
      </c>
      <c r="D526" s="6" t="s">
        <v>2272</v>
      </c>
      <c r="E526" s="7" t="s">
        <v>2167</v>
      </c>
      <c r="F526" s="6" t="s">
        <v>3862</v>
      </c>
      <c r="G526" s="6" t="s">
        <v>167</v>
      </c>
      <c r="H526" s="6" t="s">
        <v>44</v>
      </c>
      <c r="I526" s="34">
        <v>42439</v>
      </c>
      <c r="J526" s="34">
        <v>43087</v>
      </c>
      <c r="K526" s="6">
        <v>12</v>
      </c>
      <c r="L526" s="6" t="s">
        <v>70</v>
      </c>
      <c r="M526" s="6" t="s">
        <v>87</v>
      </c>
      <c r="N526" s="6" t="s">
        <v>230</v>
      </c>
      <c r="O526" s="16">
        <v>43123</v>
      </c>
      <c r="P526" s="7" t="s">
        <v>2169</v>
      </c>
      <c r="Q526" s="7" t="s">
        <v>51</v>
      </c>
      <c r="R526" s="7" t="s">
        <v>51</v>
      </c>
      <c r="S526" s="25" t="s">
        <v>2168</v>
      </c>
      <c r="T526" s="26" t="s">
        <v>54</v>
      </c>
    </row>
    <row r="527" spans="1:22" x14ac:dyDescent="0.3">
      <c r="A527" s="19" t="s">
        <v>2170</v>
      </c>
      <c r="B527" s="3" t="s">
        <v>3853</v>
      </c>
      <c r="C527" s="6" t="s">
        <v>16</v>
      </c>
      <c r="D527" s="6" t="s">
        <v>24</v>
      </c>
      <c r="E527" s="7" t="s">
        <v>2841</v>
      </c>
      <c r="F527" s="6" t="s">
        <v>3862</v>
      </c>
      <c r="G527" s="6" t="s">
        <v>34</v>
      </c>
      <c r="H527" s="6" t="s">
        <v>44</v>
      </c>
      <c r="I527" s="34">
        <v>41864</v>
      </c>
      <c r="J527" s="34">
        <v>43049</v>
      </c>
      <c r="K527" s="6">
        <v>32</v>
      </c>
      <c r="L527" s="6" t="s">
        <v>70</v>
      </c>
      <c r="M527" s="6" t="s">
        <v>117</v>
      </c>
      <c r="N527" s="6" t="s">
        <v>230</v>
      </c>
      <c r="O527" s="16">
        <v>43123</v>
      </c>
      <c r="P527" s="7" t="s">
        <v>2173</v>
      </c>
      <c r="Q527" s="7" t="s">
        <v>51</v>
      </c>
      <c r="R527" s="7" t="s">
        <v>51</v>
      </c>
      <c r="S527" s="25" t="s">
        <v>2172</v>
      </c>
      <c r="T527" s="26" t="s">
        <v>54</v>
      </c>
      <c r="U527" s="8" t="s">
        <v>2171</v>
      </c>
    </row>
    <row r="528" spans="1:22" x14ac:dyDescent="0.3">
      <c r="A528" s="19" t="s">
        <v>2174</v>
      </c>
      <c r="B528" s="3" t="s">
        <v>3853</v>
      </c>
      <c r="C528" s="6" t="s">
        <v>16</v>
      </c>
      <c r="D528" s="6" t="s">
        <v>27</v>
      </c>
      <c r="E528" s="7" t="s">
        <v>51</v>
      </c>
      <c r="F528" s="6" t="s">
        <v>3862</v>
      </c>
      <c r="G528" s="6" t="s">
        <v>34</v>
      </c>
      <c r="H528" s="6" t="s">
        <v>44</v>
      </c>
      <c r="I528" s="34">
        <v>42647</v>
      </c>
      <c r="J528" s="34">
        <v>43123</v>
      </c>
      <c r="K528" s="6">
        <v>65</v>
      </c>
      <c r="L528" s="6" t="s">
        <v>66</v>
      </c>
      <c r="M528" s="6" t="s">
        <v>87</v>
      </c>
      <c r="N528" s="6" t="s">
        <v>230</v>
      </c>
      <c r="O528" s="16">
        <v>43123</v>
      </c>
      <c r="P528" s="7" t="s">
        <v>2175</v>
      </c>
      <c r="Q528" s="7" t="s">
        <v>51</v>
      </c>
      <c r="R528" s="7" t="s">
        <v>2176</v>
      </c>
      <c r="S528" s="25" t="s">
        <v>2177</v>
      </c>
      <c r="T528" s="26" t="s">
        <v>54</v>
      </c>
    </row>
    <row r="529" spans="1:22" x14ac:dyDescent="0.3">
      <c r="A529" s="19" t="s">
        <v>2178</v>
      </c>
      <c r="B529" s="3" t="s">
        <v>3853</v>
      </c>
      <c r="C529" s="6" t="s">
        <v>16</v>
      </c>
      <c r="D529" s="6" t="s">
        <v>24</v>
      </c>
      <c r="E529" s="7" t="s">
        <v>2179</v>
      </c>
      <c r="F529" s="6" t="s">
        <v>76</v>
      </c>
      <c r="G529" s="6" t="s">
        <v>34</v>
      </c>
      <c r="H529" s="6" t="s">
        <v>44</v>
      </c>
      <c r="I529" s="34">
        <v>42963</v>
      </c>
      <c r="J529" s="34">
        <v>43117</v>
      </c>
      <c r="K529" s="6">
        <v>10</v>
      </c>
      <c r="L529" s="6" t="s">
        <v>70</v>
      </c>
      <c r="M529" s="6" t="s">
        <v>117</v>
      </c>
      <c r="N529" s="6" t="s">
        <v>230</v>
      </c>
      <c r="O529" s="16">
        <v>43123</v>
      </c>
      <c r="P529" s="7" t="s">
        <v>2180</v>
      </c>
      <c r="Q529" s="7" t="s">
        <v>51</v>
      </c>
      <c r="R529" s="7" t="s">
        <v>51</v>
      </c>
      <c r="S529" s="25" t="s">
        <v>2181</v>
      </c>
      <c r="T529" s="26" t="s">
        <v>54</v>
      </c>
      <c r="U529" s="8" t="s">
        <v>2182</v>
      </c>
    </row>
    <row r="530" spans="1:22" x14ac:dyDescent="0.3">
      <c r="A530" s="19" t="s">
        <v>2183</v>
      </c>
      <c r="B530" s="6" t="s">
        <v>6</v>
      </c>
      <c r="C530" s="6" t="s">
        <v>16</v>
      </c>
      <c r="D530" s="6" t="s">
        <v>24</v>
      </c>
      <c r="E530" s="7" t="s">
        <v>2184</v>
      </c>
      <c r="F530" s="6" t="s">
        <v>3862</v>
      </c>
      <c r="G530" s="6" t="s">
        <v>34</v>
      </c>
      <c r="H530" s="6" t="s">
        <v>44</v>
      </c>
      <c r="I530" s="34">
        <v>42788</v>
      </c>
      <c r="J530" s="34">
        <v>42939</v>
      </c>
      <c r="K530" s="6">
        <v>20</v>
      </c>
      <c r="L530" s="6" t="s">
        <v>71</v>
      </c>
      <c r="M530" s="6" t="s">
        <v>117</v>
      </c>
      <c r="N530" s="6" t="s">
        <v>229</v>
      </c>
      <c r="O530" s="16">
        <v>43123</v>
      </c>
      <c r="P530" s="7" t="s">
        <v>2186</v>
      </c>
      <c r="Q530" s="7" t="s">
        <v>51</v>
      </c>
      <c r="R530" s="7" t="s">
        <v>51</v>
      </c>
      <c r="S530" s="25" t="s">
        <v>2185</v>
      </c>
      <c r="T530" s="26" t="s">
        <v>54</v>
      </c>
    </row>
    <row r="531" spans="1:22" x14ac:dyDescent="0.3">
      <c r="A531" s="19" t="s">
        <v>336</v>
      </c>
      <c r="B531" s="6" t="s">
        <v>6</v>
      </c>
      <c r="C531" s="6" t="s">
        <v>16</v>
      </c>
      <c r="D531" s="6" t="s">
        <v>2272</v>
      </c>
      <c r="E531" s="7" t="s">
        <v>337</v>
      </c>
      <c r="F531" s="6" t="s">
        <v>3862</v>
      </c>
      <c r="G531" s="6" t="s">
        <v>35</v>
      </c>
      <c r="H531" s="6" t="s">
        <v>43</v>
      </c>
      <c r="I531" s="34">
        <v>41717</v>
      </c>
      <c r="J531" s="34">
        <v>43110</v>
      </c>
      <c r="K531" s="6">
        <v>292</v>
      </c>
      <c r="L531" s="6" t="s">
        <v>66</v>
      </c>
      <c r="M531" s="6" t="s">
        <v>85</v>
      </c>
      <c r="N531" s="6" t="s">
        <v>230</v>
      </c>
      <c r="O531" s="16">
        <v>43111</v>
      </c>
      <c r="P531" s="7" t="s">
        <v>338</v>
      </c>
      <c r="Q531" s="7" t="s">
        <v>340</v>
      </c>
      <c r="R531" s="7" t="s">
        <v>341</v>
      </c>
      <c r="S531" s="25" t="s">
        <v>339</v>
      </c>
      <c r="T531" s="26" t="s">
        <v>54</v>
      </c>
    </row>
    <row r="532" spans="1:22" x14ac:dyDescent="0.3">
      <c r="A532" s="19" t="s">
        <v>2187</v>
      </c>
      <c r="B532" s="6" t="s">
        <v>6</v>
      </c>
      <c r="C532" s="6" t="s">
        <v>18</v>
      </c>
      <c r="D532" s="6" t="s">
        <v>2272</v>
      </c>
      <c r="E532" s="7" t="s">
        <v>2188</v>
      </c>
      <c r="F532" s="6" t="s">
        <v>3862</v>
      </c>
      <c r="G532" s="6" t="s">
        <v>35</v>
      </c>
      <c r="H532" s="6" t="s">
        <v>43</v>
      </c>
      <c r="I532" s="34">
        <v>40800</v>
      </c>
      <c r="J532" s="34">
        <v>42298</v>
      </c>
      <c r="K532" s="6">
        <v>30</v>
      </c>
      <c r="L532" s="6" t="s">
        <v>70</v>
      </c>
      <c r="M532" s="6" t="s">
        <v>87</v>
      </c>
      <c r="N532" s="6" t="s">
        <v>231</v>
      </c>
      <c r="O532" s="16">
        <v>43123</v>
      </c>
      <c r="P532" s="7" t="s">
        <v>51</v>
      </c>
      <c r="Q532" s="7" t="s">
        <v>51</v>
      </c>
      <c r="R532" s="7" t="s">
        <v>51</v>
      </c>
      <c r="S532" s="25" t="s">
        <v>2189</v>
      </c>
      <c r="T532" s="26" t="s">
        <v>54</v>
      </c>
      <c r="V532" s="9" t="s">
        <v>1428</v>
      </c>
    </row>
    <row r="533" spans="1:22" x14ac:dyDescent="0.3">
      <c r="A533" s="19" t="s">
        <v>2197</v>
      </c>
      <c r="B533" s="6" t="s">
        <v>6</v>
      </c>
      <c r="C533" s="6" t="s">
        <v>18</v>
      </c>
      <c r="D533" s="6" t="s">
        <v>2272</v>
      </c>
      <c r="E533" s="7" t="s">
        <v>2188</v>
      </c>
      <c r="F533" s="6" t="s">
        <v>3862</v>
      </c>
      <c r="G533" s="6" t="s">
        <v>35</v>
      </c>
      <c r="H533" s="6" t="s">
        <v>43</v>
      </c>
      <c r="I533" s="34">
        <v>40354</v>
      </c>
      <c r="J533" s="34">
        <v>43102</v>
      </c>
      <c r="K533" s="6">
        <v>40</v>
      </c>
      <c r="L533" s="6" t="s">
        <v>69</v>
      </c>
      <c r="M533" s="6" t="s">
        <v>85</v>
      </c>
      <c r="N533" s="6" t="s">
        <v>230</v>
      </c>
      <c r="O533" s="16">
        <v>43123</v>
      </c>
      <c r="P533" s="7" t="s">
        <v>2199</v>
      </c>
      <c r="Q533" s="7" t="s">
        <v>51</v>
      </c>
      <c r="R533" s="7" t="s">
        <v>51</v>
      </c>
      <c r="S533" s="25" t="s">
        <v>2198</v>
      </c>
      <c r="T533" s="26" t="s">
        <v>54</v>
      </c>
    </row>
    <row r="534" spans="1:22" x14ac:dyDescent="0.3">
      <c r="A534" s="19" t="s">
        <v>2190</v>
      </c>
      <c r="B534" s="6" t="s">
        <v>3902</v>
      </c>
      <c r="C534" s="6" t="s">
        <v>16</v>
      </c>
      <c r="D534" s="6" t="s">
        <v>2272</v>
      </c>
      <c r="E534" s="7" t="s">
        <v>2188</v>
      </c>
      <c r="F534" s="6" t="s">
        <v>3862</v>
      </c>
      <c r="G534" s="6" t="s">
        <v>35</v>
      </c>
      <c r="H534" s="6" t="s">
        <v>44</v>
      </c>
      <c r="I534" s="34">
        <v>39414</v>
      </c>
      <c r="J534" s="34">
        <v>39566</v>
      </c>
      <c r="K534" s="6">
        <v>4</v>
      </c>
      <c r="L534" s="6" t="s">
        <v>70</v>
      </c>
      <c r="M534" s="6" t="s">
        <v>85</v>
      </c>
      <c r="N534" s="6" t="s">
        <v>231</v>
      </c>
      <c r="O534" s="16">
        <v>43123</v>
      </c>
      <c r="P534" s="7" t="s">
        <v>2191</v>
      </c>
      <c r="Q534" s="7" t="s">
        <v>51</v>
      </c>
      <c r="R534" s="7" t="s">
        <v>51</v>
      </c>
      <c r="S534" s="25" t="s">
        <v>2192</v>
      </c>
      <c r="T534" s="26" t="s">
        <v>54</v>
      </c>
    </row>
    <row r="535" spans="1:22" x14ac:dyDescent="0.3">
      <c r="A535" s="19" t="s">
        <v>2200</v>
      </c>
      <c r="B535" s="3" t="s">
        <v>3853</v>
      </c>
      <c r="C535" s="6" t="s">
        <v>16</v>
      </c>
      <c r="D535" s="6" t="s">
        <v>27</v>
      </c>
      <c r="E535" s="7" t="s">
        <v>51</v>
      </c>
      <c r="F535" s="6" t="s">
        <v>76</v>
      </c>
      <c r="G535" s="6" t="s">
        <v>836</v>
      </c>
      <c r="H535" s="6" t="s">
        <v>44</v>
      </c>
      <c r="I535" s="34">
        <v>41771</v>
      </c>
      <c r="J535" s="34">
        <v>42478</v>
      </c>
      <c r="K535" s="6">
        <v>300</v>
      </c>
      <c r="L535" s="6" t="s">
        <v>70</v>
      </c>
      <c r="M535" s="6" t="s">
        <v>85</v>
      </c>
      <c r="N535" s="6" t="s">
        <v>229</v>
      </c>
      <c r="O535" s="16">
        <v>43123</v>
      </c>
      <c r="P535" s="7" t="s">
        <v>2202</v>
      </c>
      <c r="Q535" s="7" t="s">
        <v>51</v>
      </c>
      <c r="R535" s="7" t="s">
        <v>51</v>
      </c>
      <c r="S535" s="25" t="s">
        <v>2201</v>
      </c>
      <c r="T535" s="26" t="s">
        <v>54</v>
      </c>
    </row>
    <row r="536" spans="1:22" x14ac:dyDescent="0.3">
      <c r="A536" s="64" t="s">
        <v>2193</v>
      </c>
      <c r="B536" s="3" t="s">
        <v>3853</v>
      </c>
      <c r="C536" s="65" t="s">
        <v>16</v>
      </c>
      <c r="D536" s="65" t="s">
        <v>25</v>
      </c>
      <c r="E536" s="66" t="s">
        <v>2194</v>
      </c>
      <c r="F536" s="6" t="s">
        <v>3860</v>
      </c>
      <c r="G536" s="65" t="s">
        <v>35</v>
      </c>
      <c r="H536" s="65" t="s">
        <v>44</v>
      </c>
      <c r="I536" s="67">
        <v>39925</v>
      </c>
      <c r="J536" s="67">
        <v>43099</v>
      </c>
      <c r="K536" s="65">
        <v>99</v>
      </c>
      <c r="L536" s="65" t="s">
        <v>67</v>
      </c>
      <c r="M536" s="65" t="s">
        <v>85</v>
      </c>
      <c r="N536" s="65" t="s">
        <v>230</v>
      </c>
      <c r="O536" s="68">
        <v>43123</v>
      </c>
      <c r="P536" s="66" t="s">
        <v>2196</v>
      </c>
      <c r="Q536" s="66" t="s">
        <v>51</v>
      </c>
      <c r="R536" s="66" t="s">
        <v>51</v>
      </c>
      <c r="S536" s="69" t="s">
        <v>2195</v>
      </c>
      <c r="T536" s="70" t="s">
        <v>54</v>
      </c>
      <c r="U536" s="71"/>
      <c r="V536" s="63"/>
    </row>
    <row r="537" spans="1:22" x14ac:dyDescent="0.3">
      <c r="A537" s="19" t="s">
        <v>2203</v>
      </c>
      <c r="B537" s="6" t="s">
        <v>466</v>
      </c>
      <c r="C537" s="6" t="s">
        <v>16</v>
      </c>
      <c r="D537" s="6" t="s">
        <v>27</v>
      </c>
      <c r="E537" s="7" t="s">
        <v>51</v>
      </c>
      <c r="F537" s="6" t="s">
        <v>76</v>
      </c>
      <c r="G537" s="6" t="s">
        <v>40</v>
      </c>
      <c r="H537" s="6" t="s">
        <v>44</v>
      </c>
      <c r="I537" s="34">
        <v>42138</v>
      </c>
      <c r="J537" s="34">
        <v>42344</v>
      </c>
      <c r="K537" s="6">
        <v>5</v>
      </c>
      <c r="L537" s="6" t="s">
        <v>66</v>
      </c>
      <c r="M537" s="6" t="s">
        <v>85</v>
      </c>
      <c r="N537" s="6" t="s">
        <v>231</v>
      </c>
      <c r="O537" s="16">
        <v>43123</v>
      </c>
      <c r="P537" s="7" t="s">
        <v>2205</v>
      </c>
      <c r="Q537" s="7" t="s">
        <v>51</v>
      </c>
      <c r="R537" s="7" t="s">
        <v>51</v>
      </c>
      <c r="S537" s="25" t="s">
        <v>2204</v>
      </c>
      <c r="T537" s="26" t="s">
        <v>54</v>
      </c>
    </row>
    <row r="538" spans="1:22" x14ac:dyDescent="0.3">
      <c r="A538" s="19" t="s">
        <v>342</v>
      </c>
      <c r="B538" s="6" t="s">
        <v>944</v>
      </c>
      <c r="C538" s="6" t="s">
        <v>16</v>
      </c>
      <c r="D538" s="6" t="s">
        <v>27</v>
      </c>
      <c r="E538" s="7" t="s">
        <v>51</v>
      </c>
      <c r="F538" s="6" t="s">
        <v>3862</v>
      </c>
      <c r="G538" s="6" t="s">
        <v>34</v>
      </c>
      <c r="H538" s="6" t="s">
        <v>43</v>
      </c>
      <c r="I538" s="34">
        <v>42379</v>
      </c>
      <c r="J538" s="34">
        <v>42674</v>
      </c>
      <c r="K538" s="3">
        <v>13</v>
      </c>
      <c r="L538" s="3" t="s">
        <v>70</v>
      </c>
      <c r="M538" s="3" t="s">
        <v>85</v>
      </c>
      <c r="N538" s="3" t="s">
        <v>231</v>
      </c>
      <c r="O538" s="16">
        <v>43107</v>
      </c>
      <c r="P538" s="7" t="s">
        <v>344</v>
      </c>
      <c r="Q538" s="7" t="s">
        <v>51</v>
      </c>
      <c r="R538" s="7" t="s">
        <v>51</v>
      </c>
      <c r="S538" s="25" t="s">
        <v>343</v>
      </c>
      <c r="T538" s="26" t="s">
        <v>54</v>
      </c>
    </row>
    <row r="539" spans="1:22" x14ac:dyDescent="0.3">
      <c r="A539" s="19" t="s">
        <v>345</v>
      </c>
      <c r="B539" s="6" t="s">
        <v>944</v>
      </c>
      <c r="C539" s="6" t="s">
        <v>16</v>
      </c>
      <c r="D539" s="6" t="s">
        <v>27</v>
      </c>
      <c r="E539" s="7" t="s">
        <v>51</v>
      </c>
      <c r="F539" s="6" t="s">
        <v>3862</v>
      </c>
      <c r="G539" s="6" t="s">
        <v>34</v>
      </c>
      <c r="H539" s="6" t="s">
        <v>44</v>
      </c>
      <c r="I539" s="34">
        <v>42944</v>
      </c>
      <c r="J539" s="34">
        <v>42972</v>
      </c>
      <c r="K539" s="3">
        <v>5</v>
      </c>
      <c r="L539" s="3" t="s">
        <v>70</v>
      </c>
      <c r="M539" s="3" t="s">
        <v>85</v>
      </c>
      <c r="N539" s="3" t="s">
        <v>229</v>
      </c>
      <c r="O539" s="16">
        <v>43107</v>
      </c>
      <c r="P539" s="7" t="s">
        <v>347</v>
      </c>
      <c r="Q539" s="7" t="s">
        <v>348</v>
      </c>
      <c r="R539" s="7" t="s">
        <v>51</v>
      </c>
      <c r="S539" s="25" t="s">
        <v>346</v>
      </c>
      <c r="T539" s="26" t="s">
        <v>54</v>
      </c>
    </row>
    <row r="540" spans="1:22" x14ac:dyDescent="0.3">
      <c r="A540" s="19" t="s">
        <v>349</v>
      </c>
      <c r="B540" s="6" t="s">
        <v>944</v>
      </c>
      <c r="C540" s="6" t="s">
        <v>18</v>
      </c>
      <c r="D540" s="6" t="s">
        <v>2682</v>
      </c>
      <c r="E540" s="7" t="s">
        <v>350</v>
      </c>
      <c r="F540" s="6" t="s">
        <v>3862</v>
      </c>
      <c r="G540" s="6" t="s">
        <v>34</v>
      </c>
      <c r="H540" s="6" t="s">
        <v>43</v>
      </c>
      <c r="I540" s="34">
        <v>41379</v>
      </c>
      <c r="J540" s="34">
        <v>42773</v>
      </c>
      <c r="K540" s="3">
        <v>108</v>
      </c>
      <c r="L540" s="3" t="s">
        <v>70</v>
      </c>
      <c r="M540" s="3" t="s">
        <v>85</v>
      </c>
      <c r="N540" s="3" t="s">
        <v>229</v>
      </c>
      <c r="O540" s="16">
        <v>43107</v>
      </c>
      <c r="P540" s="7" t="s">
        <v>352</v>
      </c>
      <c r="Q540" s="7" t="s">
        <v>353</v>
      </c>
      <c r="R540" s="7" t="s">
        <v>354</v>
      </c>
      <c r="S540" s="25" t="s">
        <v>351</v>
      </c>
      <c r="T540" s="26" t="s">
        <v>54</v>
      </c>
    </row>
    <row r="541" spans="1:22" x14ac:dyDescent="0.3">
      <c r="A541" s="19" t="s">
        <v>2206</v>
      </c>
      <c r="B541" s="3" t="s">
        <v>3853</v>
      </c>
      <c r="C541" s="6" t="s">
        <v>16</v>
      </c>
      <c r="D541" s="6" t="s">
        <v>25</v>
      </c>
      <c r="E541" s="7" t="s">
        <v>2207</v>
      </c>
      <c r="F541" s="6" t="s">
        <v>3860</v>
      </c>
      <c r="G541" s="6" t="s">
        <v>34</v>
      </c>
      <c r="H541" s="6" t="s">
        <v>44</v>
      </c>
      <c r="I541" s="34">
        <v>43027</v>
      </c>
      <c r="J541" s="34">
        <v>43112</v>
      </c>
      <c r="K541" s="6">
        <v>10</v>
      </c>
      <c r="L541" s="6" t="s">
        <v>66</v>
      </c>
      <c r="M541" s="6" t="s">
        <v>85</v>
      </c>
      <c r="N541" s="6" t="s">
        <v>230</v>
      </c>
      <c r="O541" s="16">
        <v>43123</v>
      </c>
      <c r="P541" s="7" t="s">
        <v>2209</v>
      </c>
      <c r="Q541" s="7" t="s">
        <v>51</v>
      </c>
      <c r="R541" s="7" t="s">
        <v>51</v>
      </c>
      <c r="S541" s="25" t="s">
        <v>2208</v>
      </c>
      <c r="T541" s="26" t="s">
        <v>54</v>
      </c>
      <c r="V541" s="9" t="s">
        <v>2210</v>
      </c>
    </row>
    <row r="542" spans="1:22" x14ac:dyDescent="0.3">
      <c r="A542" s="19" t="s">
        <v>2211</v>
      </c>
      <c r="B542" s="6" t="s">
        <v>157</v>
      </c>
      <c r="C542" s="6" t="s">
        <v>18</v>
      </c>
      <c r="D542" s="6" t="s">
        <v>22</v>
      </c>
      <c r="E542" s="7" t="s">
        <v>2212</v>
      </c>
      <c r="F542" s="6" t="s">
        <v>76</v>
      </c>
      <c r="G542" s="6" t="s">
        <v>836</v>
      </c>
      <c r="H542" s="6" t="s">
        <v>43</v>
      </c>
      <c r="I542" s="34">
        <v>39787</v>
      </c>
      <c r="J542" s="34">
        <v>43118</v>
      </c>
      <c r="K542" s="6">
        <v>88</v>
      </c>
      <c r="L542" s="6" t="s">
        <v>70</v>
      </c>
      <c r="M542" s="6" t="s">
        <v>118</v>
      </c>
      <c r="N542" s="6" t="s">
        <v>230</v>
      </c>
      <c r="O542" s="16">
        <v>43123</v>
      </c>
      <c r="P542" s="7" t="s">
        <v>2214</v>
      </c>
      <c r="Q542" s="7" t="s">
        <v>51</v>
      </c>
      <c r="R542" s="7" t="s">
        <v>51</v>
      </c>
      <c r="S542" s="25" t="s">
        <v>2213</v>
      </c>
      <c r="T542" s="26" t="s">
        <v>54</v>
      </c>
    </row>
    <row r="543" spans="1:22" x14ac:dyDescent="0.3">
      <c r="A543" s="19" t="s">
        <v>2215</v>
      </c>
      <c r="B543" s="6" t="s">
        <v>12</v>
      </c>
      <c r="C543" s="6" t="s">
        <v>18</v>
      </c>
      <c r="D543" s="6" t="s">
        <v>22</v>
      </c>
      <c r="E543" s="7" t="s">
        <v>2212</v>
      </c>
      <c r="F543" s="6" t="s">
        <v>76</v>
      </c>
      <c r="G543" s="6" t="s">
        <v>836</v>
      </c>
      <c r="H543" s="6" t="s">
        <v>43</v>
      </c>
      <c r="I543" s="34">
        <v>41117</v>
      </c>
      <c r="J543" s="34">
        <v>43081</v>
      </c>
      <c r="K543" s="6">
        <v>41</v>
      </c>
      <c r="L543" s="6" t="s">
        <v>70</v>
      </c>
      <c r="M543" s="6" t="s">
        <v>118</v>
      </c>
      <c r="N543" s="6" t="s">
        <v>230</v>
      </c>
      <c r="O543" s="16">
        <v>43123</v>
      </c>
      <c r="P543" s="7" t="s">
        <v>2217</v>
      </c>
      <c r="Q543" s="7" t="s">
        <v>51</v>
      </c>
      <c r="R543" s="7" t="s">
        <v>51</v>
      </c>
      <c r="S543" s="25" t="s">
        <v>2216</v>
      </c>
      <c r="T543" s="26" t="s">
        <v>54</v>
      </c>
    </row>
    <row r="544" spans="1:22" x14ac:dyDescent="0.3">
      <c r="A544" s="19" t="s">
        <v>2218</v>
      </c>
      <c r="B544" s="6" t="s">
        <v>6</v>
      </c>
      <c r="C544" s="6" t="s">
        <v>16</v>
      </c>
      <c r="D544" s="6" t="s">
        <v>22</v>
      </c>
      <c r="E544" s="7" t="s">
        <v>2212</v>
      </c>
      <c r="F544" s="6" t="s">
        <v>76</v>
      </c>
      <c r="G544" s="6" t="s">
        <v>836</v>
      </c>
      <c r="H544" s="6" t="s">
        <v>43</v>
      </c>
      <c r="I544" s="34">
        <v>39504</v>
      </c>
      <c r="J544" s="34">
        <v>43098</v>
      </c>
      <c r="K544" s="6">
        <v>136</v>
      </c>
      <c r="L544" s="6" t="s">
        <v>70</v>
      </c>
      <c r="M544" s="6" t="s">
        <v>118</v>
      </c>
      <c r="N544" s="6" t="s">
        <v>230</v>
      </c>
      <c r="O544" s="16">
        <v>43123</v>
      </c>
      <c r="P544" s="7" t="s">
        <v>2220</v>
      </c>
      <c r="Q544" s="7" t="s">
        <v>51</v>
      </c>
      <c r="R544" s="7" t="s">
        <v>51</v>
      </c>
      <c r="S544" s="25" t="s">
        <v>2219</v>
      </c>
      <c r="T544" s="26" t="s">
        <v>54</v>
      </c>
    </row>
    <row r="545" spans="1:22" x14ac:dyDescent="0.3">
      <c r="A545" s="19" t="s">
        <v>355</v>
      </c>
      <c r="B545" s="6" t="s">
        <v>6</v>
      </c>
      <c r="C545" s="6" t="s">
        <v>16</v>
      </c>
      <c r="D545" s="6" t="s">
        <v>27</v>
      </c>
      <c r="E545" s="7" t="s">
        <v>51</v>
      </c>
      <c r="F545" s="6" t="s">
        <v>3862</v>
      </c>
      <c r="G545" s="6" t="s">
        <v>34</v>
      </c>
      <c r="H545" s="6" t="s">
        <v>43</v>
      </c>
      <c r="I545" s="34">
        <v>42383</v>
      </c>
      <c r="J545" s="34">
        <v>42815</v>
      </c>
      <c r="K545" s="3">
        <v>16</v>
      </c>
      <c r="L545" s="3" t="s">
        <v>70</v>
      </c>
      <c r="M545" s="3" t="s">
        <v>85</v>
      </c>
      <c r="N545" s="3" t="s">
        <v>231</v>
      </c>
      <c r="O545" s="16">
        <v>43107</v>
      </c>
      <c r="P545" s="7" t="s">
        <v>356</v>
      </c>
      <c r="Q545" s="7" t="s">
        <v>358</v>
      </c>
      <c r="R545" s="7" t="s">
        <v>51</v>
      </c>
      <c r="S545" s="25" t="s">
        <v>357</v>
      </c>
      <c r="T545" s="26" t="s">
        <v>54</v>
      </c>
    </row>
    <row r="546" spans="1:22" x14ac:dyDescent="0.3">
      <c r="A546" s="19" t="s">
        <v>2221</v>
      </c>
      <c r="B546" s="6" t="s">
        <v>6</v>
      </c>
      <c r="C546" s="6" t="s">
        <v>16</v>
      </c>
      <c r="D546" s="6" t="s">
        <v>27</v>
      </c>
      <c r="E546" s="7" t="s">
        <v>51</v>
      </c>
      <c r="F546" s="6" t="s">
        <v>3862</v>
      </c>
      <c r="G546" s="6" t="s">
        <v>34</v>
      </c>
      <c r="H546" s="6" t="s">
        <v>43</v>
      </c>
      <c r="I546" s="34">
        <v>42383</v>
      </c>
      <c r="J546" s="34">
        <v>42815</v>
      </c>
      <c r="K546" s="6">
        <v>17</v>
      </c>
      <c r="L546" s="6" t="s">
        <v>70</v>
      </c>
      <c r="M546" s="6" t="s">
        <v>85</v>
      </c>
      <c r="N546" s="6" t="s">
        <v>229</v>
      </c>
      <c r="O546" s="16">
        <v>43123</v>
      </c>
      <c r="P546" s="7" t="s">
        <v>2222</v>
      </c>
      <c r="Q546" s="7" t="s">
        <v>51</v>
      </c>
      <c r="R546" s="7" t="s">
        <v>51</v>
      </c>
      <c r="S546" s="25" t="s">
        <v>2223</v>
      </c>
      <c r="T546" s="26" t="s">
        <v>54</v>
      </c>
    </row>
    <row r="547" spans="1:22" x14ac:dyDescent="0.3">
      <c r="A547" s="19" t="s">
        <v>2224</v>
      </c>
      <c r="B547" s="6" t="s">
        <v>8</v>
      </c>
      <c r="C547" s="6" t="s">
        <v>18</v>
      </c>
      <c r="D547" s="6" t="s">
        <v>25</v>
      </c>
      <c r="E547" s="7" t="s">
        <v>2224</v>
      </c>
      <c r="F547" s="6" t="s">
        <v>3862</v>
      </c>
      <c r="G547" s="6" t="s">
        <v>35</v>
      </c>
      <c r="H547" s="6" t="s">
        <v>44</v>
      </c>
      <c r="I547" s="34">
        <v>42017</v>
      </c>
      <c r="J547" s="34">
        <v>42825</v>
      </c>
      <c r="K547" s="6">
        <v>26</v>
      </c>
      <c r="L547" s="6" t="s">
        <v>70</v>
      </c>
      <c r="M547" s="6" t="s">
        <v>85</v>
      </c>
      <c r="N547" s="6" t="s">
        <v>229</v>
      </c>
      <c r="O547" s="16">
        <v>43123</v>
      </c>
      <c r="P547" s="7" t="s">
        <v>2225</v>
      </c>
      <c r="Q547" s="7" t="s">
        <v>51</v>
      </c>
      <c r="R547" s="7" t="s">
        <v>51</v>
      </c>
      <c r="S547" s="25" t="s">
        <v>2226</v>
      </c>
      <c r="T547" s="26" t="s">
        <v>54</v>
      </c>
    </row>
    <row r="548" spans="1:22" x14ac:dyDescent="0.3">
      <c r="A548" s="54" t="s">
        <v>2227</v>
      </c>
      <c r="B548" s="3" t="s">
        <v>3853</v>
      </c>
      <c r="C548" s="55" t="s">
        <v>16</v>
      </c>
      <c r="D548" s="55" t="s">
        <v>25</v>
      </c>
      <c r="E548" s="56" t="s">
        <v>2228</v>
      </c>
      <c r="F548" s="6" t="s">
        <v>3860</v>
      </c>
      <c r="G548" s="55" t="s">
        <v>40</v>
      </c>
      <c r="H548" s="55" t="s">
        <v>44</v>
      </c>
      <c r="I548" s="57">
        <v>41593</v>
      </c>
      <c r="J548" s="57">
        <v>43066</v>
      </c>
      <c r="K548" s="55">
        <v>15</v>
      </c>
      <c r="L548" s="55" t="s">
        <v>70</v>
      </c>
      <c r="M548" s="55" t="s">
        <v>85</v>
      </c>
      <c r="N548" s="55" t="s">
        <v>231</v>
      </c>
      <c r="O548" s="58">
        <v>43123</v>
      </c>
      <c r="P548" s="56" t="s">
        <v>2229</v>
      </c>
      <c r="Q548" s="56" t="s">
        <v>51</v>
      </c>
      <c r="R548" s="56" t="s">
        <v>51</v>
      </c>
      <c r="S548" s="59" t="s">
        <v>2230</v>
      </c>
      <c r="T548" s="60" t="s">
        <v>54</v>
      </c>
      <c r="U548" s="61"/>
      <c r="V548" s="62"/>
    </row>
    <row r="549" spans="1:22" x14ac:dyDescent="0.3">
      <c r="A549" s="19" t="s">
        <v>2231</v>
      </c>
      <c r="B549" s="6" t="s">
        <v>6</v>
      </c>
      <c r="C549" s="6" t="s">
        <v>16</v>
      </c>
      <c r="D549" s="6" t="s">
        <v>2835</v>
      </c>
      <c r="E549" s="7" t="s">
        <v>2232</v>
      </c>
      <c r="F549" s="6" t="s">
        <v>3860</v>
      </c>
      <c r="G549" s="6" t="s">
        <v>34</v>
      </c>
      <c r="H549" s="6" t="s">
        <v>44</v>
      </c>
      <c r="I549" s="34">
        <v>39822</v>
      </c>
      <c r="J549" s="34">
        <v>43055</v>
      </c>
      <c r="K549" s="6">
        <v>54</v>
      </c>
      <c r="L549" s="6" t="s">
        <v>70</v>
      </c>
      <c r="M549" s="6" t="s">
        <v>85</v>
      </c>
      <c r="N549" s="6" t="s">
        <v>230</v>
      </c>
      <c r="O549" s="16">
        <v>43123</v>
      </c>
      <c r="P549" s="7" t="s">
        <v>2234</v>
      </c>
      <c r="Q549" s="7" t="s">
        <v>51</v>
      </c>
      <c r="R549" s="7" t="s">
        <v>51</v>
      </c>
      <c r="S549" s="25" t="s">
        <v>2233</v>
      </c>
      <c r="T549" s="26" t="s">
        <v>54</v>
      </c>
    </row>
    <row r="550" spans="1:22" x14ac:dyDescent="0.3">
      <c r="A550" s="19" t="s">
        <v>2235</v>
      </c>
      <c r="B550" s="6" t="s">
        <v>6</v>
      </c>
      <c r="C550" s="6" t="s">
        <v>18</v>
      </c>
      <c r="D550" s="6" t="s">
        <v>2835</v>
      </c>
      <c r="E550" s="7" t="s">
        <v>2236</v>
      </c>
      <c r="F550" s="6" t="s">
        <v>3862</v>
      </c>
      <c r="G550" s="6" t="s">
        <v>34</v>
      </c>
      <c r="H550" s="6" t="s">
        <v>44</v>
      </c>
      <c r="I550" s="34">
        <v>40366</v>
      </c>
      <c r="J550" s="34">
        <v>42858</v>
      </c>
      <c r="K550" s="6">
        <v>68</v>
      </c>
      <c r="L550" s="6" t="s">
        <v>67</v>
      </c>
      <c r="M550" s="6" t="s">
        <v>85</v>
      </c>
      <c r="N550" s="6" t="s">
        <v>229</v>
      </c>
      <c r="O550" s="16">
        <v>43123</v>
      </c>
      <c r="P550" s="7" t="s">
        <v>2238</v>
      </c>
      <c r="Q550" s="7" t="s">
        <v>51</v>
      </c>
      <c r="R550" s="7" t="s">
        <v>51</v>
      </c>
      <c r="S550" s="25" t="s">
        <v>2237</v>
      </c>
      <c r="T550" s="26" t="s">
        <v>54</v>
      </c>
    </row>
    <row r="551" spans="1:22" x14ac:dyDescent="0.3">
      <c r="A551" s="19" t="s">
        <v>2239</v>
      </c>
      <c r="B551" s="6" t="s">
        <v>3855</v>
      </c>
      <c r="C551" s="6" t="s">
        <v>16</v>
      </c>
      <c r="D551" s="6" t="s">
        <v>25</v>
      </c>
      <c r="E551" s="7" t="s">
        <v>2241</v>
      </c>
      <c r="F551" s="6" t="s">
        <v>3862</v>
      </c>
      <c r="G551" s="6" t="s">
        <v>34</v>
      </c>
      <c r="H551" s="6" t="s">
        <v>44</v>
      </c>
      <c r="I551" s="34">
        <v>39171</v>
      </c>
      <c r="J551" s="34">
        <v>43116</v>
      </c>
      <c r="K551" s="6">
        <v>68</v>
      </c>
      <c r="L551" s="6" t="s">
        <v>70</v>
      </c>
      <c r="M551" s="6" t="s">
        <v>85</v>
      </c>
      <c r="N551" s="6" t="s">
        <v>231</v>
      </c>
      <c r="O551" s="16">
        <v>43123</v>
      </c>
      <c r="P551" s="25" t="s">
        <v>2242</v>
      </c>
      <c r="Q551" s="7" t="s">
        <v>51</v>
      </c>
      <c r="R551" s="7" t="s">
        <v>51</v>
      </c>
      <c r="S551" s="25" t="s">
        <v>2240</v>
      </c>
      <c r="T551" s="26" t="s">
        <v>54</v>
      </c>
      <c r="V551" s="9" t="s">
        <v>1428</v>
      </c>
    </row>
    <row r="552" spans="1:22" x14ac:dyDescent="0.3">
      <c r="A552" s="19" t="s">
        <v>2243</v>
      </c>
      <c r="B552" s="6" t="s">
        <v>3855</v>
      </c>
      <c r="C552" s="6" t="s">
        <v>16</v>
      </c>
      <c r="D552" s="6" t="s">
        <v>25</v>
      </c>
      <c r="E552" s="7" t="s">
        <v>2244</v>
      </c>
      <c r="F552" s="6" t="s">
        <v>3862</v>
      </c>
      <c r="G552" s="6" t="s">
        <v>34</v>
      </c>
      <c r="H552" s="6" t="s">
        <v>43</v>
      </c>
      <c r="I552" s="34">
        <v>38751</v>
      </c>
      <c r="J552" s="34">
        <v>41512</v>
      </c>
      <c r="K552" s="6">
        <v>33</v>
      </c>
      <c r="L552" s="6" t="s">
        <v>70</v>
      </c>
      <c r="M552" s="6" t="s">
        <v>85</v>
      </c>
      <c r="N552" s="6" t="s">
        <v>231</v>
      </c>
      <c r="O552" s="16">
        <v>43123</v>
      </c>
      <c r="P552" s="7" t="s">
        <v>2246</v>
      </c>
      <c r="Q552" s="7" t="s">
        <v>51</v>
      </c>
      <c r="R552" s="7" t="s">
        <v>51</v>
      </c>
      <c r="S552" s="25" t="s">
        <v>2245</v>
      </c>
      <c r="T552" s="26" t="s">
        <v>54</v>
      </c>
      <c r="V552" s="9" t="s">
        <v>1428</v>
      </c>
    </row>
    <row r="553" spans="1:22" x14ac:dyDescent="0.3">
      <c r="A553" s="19" t="s">
        <v>2247</v>
      </c>
      <c r="B553" s="6" t="s">
        <v>3855</v>
      </c>
      <c r="C553" s="6" t="s">
        <v>16</v>
      </c>
      <c r="D553" s="6" t="s">
        <v>25</v>
      </c>
      <c r="E553" s="7" t="s">
        <v>2251</v>
      </c>
      <c r="F553" s="6" t="s">
        <v>3862</v>
      </c>
      <c r="G553" s="6" t="s">
        <v>34</v>
      </c>
      <c r="H553" s="6" t="s">
        <v>43</v>
      </c>
      <c r="I553" s="34">
        <v>41655</v>
      </c>
      <c r="J553" s="34">
        <v>43118</v>
      </c>
      <c r="K553" s="6">
        <v>52</v>
      </c>
      <c r="L553" s="6" t="s">
        <v>70</v>
      </c>
      <c r="M553" s="6" t="s">
        <v>85</v>
      </c>
      <c r="N553" s="6" t="s">
        <v>230</v>
      </c>
      <c r="O553" s="16">
        <v>43123</v>
      </c>
      <c r="P553" s="7" t="s">
        <v>2249</v>
      </c>
      <c r="Q553" s="7" t="s">
        <v>51</v>
      </c>
      <c r="R553" s="7" t="s">
        <v>51</v>
      </c>
      <c r="S553" s="25" t="s">
        <v>2248</v>
      </c>
      <c r="T553" s="26" t="s">
        <v>54</v>
      </c>
    </row>
    <row r="554" spans="1:22" x14ac:dyDescent="0.3">
      <c r="A554" s="19" t="s">
        <v>2250</v>
      </c>
      <c r="B554" s="6" t="s">
        <v>3855</v>
      </c>
      <c r="C554" s="6" t="s">
        <v>16</v>
      </c>
      <c r="D554" s="6" t="s">
        <v>25</v>
      </c>
      <c r="E554" s="7" t="s">
        <v>2252</v>
      </c>
      <c r="F554" s="6" t="s">
        <v>3862</v>
      </c>
      <c r="G554" s="6" t="s">
        <v>34</v>
      </c>
      <c r="H554" s="6" t="s">
        <v>43</v>
      </c>
      <c r="I554" s="34">
        <v>39836</v>
      </c>
      <c r="J554" s="34">
        <v>42769</v>
      </c>
      <c r="K554" s="6">
        <v>99</v>
      </c>
      <c r="L554" s="6" t="s">
        <v>70</v>
      </c>
      <c r="M554" s="6" t="s">
        <v>85</v>
      </c>
      <c r="N554" s="6" t="s">
        <v>231</v>
      </c>
      <c r="O554" s="16">
        <v>43123</v>
      </c>
      <c r="P554" s="7" t="s">
        <v>2253</v>
      </c>
      <c r="Q554" s="7" t="s">
        <v>51</v>
      </c>
      <c r="R554" s="7" t="s">
        <v>51</v>
      </c>
      <c r="S554" s="25" t="s">
        <v>2254</v>
      </c>
      <c r="T554" s="26" t="s">
        <v>54</v>
      </c>
    </row>
    <row r="555" spans="1:22" x14ac:dyDescent="0.3">
      <c r="A555" s="19" t="s">
        <v>2255</v>
      </c>
      <c r="B555" s="6" t="s">
        <v>3855</v>
      </c>
      <c r="C555" s="6" t="s">
        <v>16</v>
      </c>
      <c r="D555" s="6" t="s">
        <v>25</v>
      </c>
      <c r="E555" s="7" t="s">
        <v>2252</v>
      </c>
      <c r="F555" s="6" t="s">
        <v>3862</v>
      </c>
      <c r="G555" s="6" t="s">
        <v>34</v>
      </c>
      <c r="H555" s="6" t="s">
        <v>43</v>
      </c>
      <c r="I555" s="34">
        <v>39752</v>
      </c>
      <c r="J555" s="34">
        <v>42933</v>
      </c>
      <c r="K555" s="6">
        <v>141</v>
      </c>
      <c r="L555" s="6" t="s">
        <v>70</v>
      </c>
      <c r="M555" s="6" t="s">
        <v>85</v>
      </c>
      <c r="N555" s="6" t="s">
        <v>229</v>
      </c>
      <c r="O555" s="16">
        <v>43123</v>
      </c>
      <c r="P555" s="7" t="s">
        <v>2256</v>
      </c>
      <c r="Q555" s="7" t="s">
        <v>51</v>
      </c>
      <c r="R555" s="7" t="s">
        <v>51</v>
      </c>
      <c r="S555" s="25" t="s">
        <v>2257</v>
      </c>
      <c r="T555" s="26" t="s">
        <v>54</v>
      </c>
    </row>
    <row r="556" spans="1:22" x14ac:dyDescent="0.3">
      <c r="A556" s="19" t="s">
        <v>2258</v>
      </c>
      <c r="B556" s="6" t="s">
        <v>7</v>
      </c>
      <c r="C556" s="6" t="s">
        <v>18</v>
      </c>
      <c r="D556" s="6" t="s">
        <v>24</v>
      </c>
      <c r="E556" s="7" t="s">
        <v>2259</v>
      </c>
      <c r="F556" s="6" t="s">
        <v>76</v>
      </c>
      <c r="G556" s="6" t="s">
        <v>35</v>
      </c>
      <c r="H556" s="6" t="s">
        <v>44</v>
      </c>
      <c r="I556" s="34">
        <v>41538</v>
      </c>
      <c r="J556" s="34">
        <v>42258</v>
      </c>
      <c r="K556" s="6">
        <v>45</v>
      </c>
      <c r="L556" s="6" t="s">
        <v>70</v>
      </c>
      <c r="M556" s="6" t="s">
        <v>87</v>
      </c>
      <c r="N556" s="6" t="s">
        <v>231</v>
      </c>
      <c r="O556" s="16">
        <v>43123</v>
      </c>
      <c r="P556" s="7" t="s">
        <v>2260</v>
      </c>
      <c r="Q556" s="7" t="s">
        <v>51</v>
      </c>
      <c r="R556" s="7" t="s">
        <v>51</v>
      </c>
      <c r="S556" s="25" t="s">
        <v>2261</v>
      </c>
      <c r="T556" s="26" t="s">
        <v>54</v>
      </c>
    </row>
    <row r="557" spans="1:22" x14ac:dyDescent="0.3">
      <c r="A557" s="19" t="s">
        <v>2262</v>
      </c>
      <c r="B557" s="6" t="s">
        <v>6</v>
      </c>
      <c r="C557" s="6" t="s">
        <v>18</v>
      </c>
      <c r="D557" s="6" t="s">
        <v>27</v>
      </c>
      <c r="E557" s="7" t="s">
        <v>51</v>
      </c>
      <c r="F557" s="6" t="s">
        <v>3862</v>
      </c>
      <c r="G557" s="6" t="s">
        <v>34</v>
      </c>
      <c r="H557" s="6" t="s">
        <v>44</v>
      </c>
      <c r="I557" s="34">
        <v>42281</v>
      </c>
      <c r="J557" s="34">
        <v>42434</v>
      </c>
      <c r="K557" s="6">
        <v>10</v>
      </c>
      <c r="L557" s="6" t="s">
        <v>70</v>
      </c>
      <c r="M557" s="6" t="s">
        <v>85</v>
      </c>
      <c r="N557" s="6" t="s">
        <v>231</v>
      </c>
      <c r="O557" s="16">
        <v>43123</v>
      </c>
      <c r="P557" s="7" t="s">
        <v>2264</v>
      </c>
      <c r="Q557" s="7" t="s">
        <v>51</v>
      </c>
      <c r="R557" s="7" t="s">
        <v>51</v>
      </c>
      <c r="S557" s="25" t="s">
        <v>2263</v>
      </c>
      <c r="T557" s="26" t="s">
        <v>54</v>
      </c>
    </row>
    <row r="558" spans="1:22" x14ac:dyDescent="0.3">
      <c r="A558" s="19" t="s">
        <v>2265</v>
      </c>
      <c r="B558" s="6" t="s">
        <v>6</v>
      </c>
      <c r="C558" s="6" t="s">
        <v>16</v>
      </c>
      <c r="D558" s="6" t="s">
        <v>27</v>
      </c>
      <c r="E558" s="7" t="s">
        <v>51</v>
      </c>
      <c r="F558" s="6" t="s">
        <v>3862</v>
      </c>
      <c r="G558" s="6" t="s">
        <v>40</v>
      </c>
      <c r="H558" s="6" t="s">
        <v>43</v>
      </c>
      <c r="I558" s="34">
        <v>43005</v>
      </c>
      <c r="J558" s="34">
        <v>43122</v>
      </c>
      <c r="K558" s="6">
        <v>16</v>
      </c>
      <c r="L558" s="6" t="s">
        <v>66</v>
      </c>
      <c r="M558" s="6" t="s">
        <v>85</v>
      </c>
      <c r="N558" s="6" t="s">
        <v>230</v>
      </c>
      <c r="O558" s="16">
        <v>43123</v>
      </c>
      <c r="P558" s="7" t="s">
        <v>2267</v>
      </c>
      <c r="Q558" s="7" t="s">
        <v>51</v>
      </c>
      <c r="R558" s="7" t="s">
        <v>51</v>
      </c>
      <c r="S558" s="25" t="s">
        <v>2266</v>
      </c>
      <c r="T558" s="26" t="s">
        <v>54</v>
      </c>
    </row>
    <row r="559" spans="1:22" x14ac:dyDescent="0.3">
      <c r="A559" s="19" t="s">
        <v>359</v>
      </c>
      <c r="B559" s="6" t="s">
        <v>8</v>
      </c>
      <c r="C559" s="6" t="s">
        <v>18</v>
      </c>
      <c r="D559" s="6" t="s">
        <v>27</v>
      </c>
      <c r="E559" s="7" t="s">
        <v>51</v>
      </c>
      <c r="F559" s="6" t="s">
        <v>3862</v>
      </c>
      <c r="G559" s="6" t="s">
        <v>34</v>
      </c>
      <c r="H559" s="6" t="s">
        <v>43</v>
      </c>
      <c r="I559" s="34">
        <v>42091</v>
      </c>
      <c r="J559" s="34">
        <v>43105</v>
      </c>
      <c r="K559" s="6">
        <v>21</v>
      </c>
      <c r="L559" s="6" t="s">
        <v>70</v>
      </c>
      <c r="M559" s="6" t="s">
        <v>87</v>
      </c>
      <c r="N559" s="6" t="s">
        <v>230</v>
      </c>
      <c r="O559" s="16">
        <v>43107</v>
      </c>
      <c r="P559" s="7" t="s">
        <v>361</v>
      </c>
      <c r="Q559" s="7" t="s">
        <v>362</v>
      </c>
      <c r="R559" s="7" t="s">
        <v>51</v>
      </c>
      <c r="S559" s="25" t="s">
        <v>360</v>
      </c>
      <c r="T559" s="26" t="s">
        <v>54</v>
      </c>
    </row>
    <row r="560" spans="1:22" x14ac:dyDescent="0.3">
      <c r="A560" s="19" t="s">
        <v>2268</v>
      </c>
      <c r="B560" s="6" t="s">
        <v>8</v>
      </c>
      <c r="C560" s="6" t="s">
        <v>18</v>
      </c>
      <c r="D560" s="6" t="s">
        <v>25</v>
      </c>
      <c r="E560" s="7" t="s">
        <v>2269</v>
      </c>
      <c r="F560" s="6" t="s">
        <v>3862</v>
      </c>
      <c r="G560" s="6" t="s">
        <v>34</v>
      </c>
      <c r="H560" s="6" t="s">
        <v>43</v>
      </c>
      <c r="I560" s="34">
        <v>40025</v>
      </c>
      <c r="J560" s="34">
        <v>42319</v>
      </c>
      <c r="K560" s="6">
        <v>17</v>
      </c>
      <c r="L560" s="6" t="s">
        <v>70</v>
      </c>
      <c r="M560" s="6" t="s">
        <v>85</v>
      </c>
      <c r="N560" s="6" t="s">
        <v>229</v>
      </c>
      <c r="O560" s="16">
        <v>43123</v>
      </c>
      <c r="P560" s="7" t="s">
        <v>2270</v>
      </c>
      <c r="Q560" s="7" t="s">
        <v>51</v>
      </c>
      <c r="R560" s="7" t="s">
        <v>51</v>
      </c>
      <c r="S560" s="25" t="s">
        <v>2271</v>
      </c>
      <c r="T560" s="26" t="s">
        <v>54</v>
      </c>
    </row>
    <row r="561" spans="1:22" x14ac:dyDescent="0.3">
      <c r="A561" s="19" t="s">
        <v>2000</v>
      </c>
      <c r="B561" s="6" t="s">
        <v>7</v>
      </c>
      <c r="C561" s="6" t="s">
        <v>16</v>
      </c>
      <c r="D561" s="6" t="s">
        <v>27</v>
      </c>
      <c r="E561" s="7" t="s">
        <v>51</v>
      </c>
      <c r="F561" s="6" t="s">
        <v>3862</v>
      </c>
      <c r="G561" s="6" t="s">
        <v>34</v>
      </c>
      <c r="H561" s="6" t="s">
        <v>43</v>
      </c>
      <c r="I561" s="34">
        <v>42521</v>
      </c>
      <c r="J561" s="34">
        <v>43101</v>
      </c>
      <c r="K561" s="6">
        <v>20</v>
      </c>
      <c r="L561" s="6" t="s">
        <v>67</v>
      </c>
      <c r="M561" s="6" t="s">
        <v>85</v>
      </c>
      <c r="N561" s="6" t="s">
        <v>230</v>
      </c>
      <c r="O561" s="16">
        <v>43122</v>
      </c>
      <c r="P561" s="7" t="s">
        <v>2002</v>
      </c>
      <c r="Q561" s="7" t="s">
        <v>51</v>
      </c>
      <c r="R561" s="7" t="s">
        <v>51</v>
      </c>
      <c r="S561" s="25" t="s">
        <v>2001</v>
      </c>
      <c r="T561" s="26" t="s">
        <v>54</v>
      </c>
    </row>
    <row r="562" spans="1:22" x14ac:dyDescent="0.3">
      <c r="A562" s="19" t="s">
        <v>2003</v>
      </c>
      <c r="B562" s="6" t="s">
        <v>3855</v>
      </c>
      <c r="C562" s="6" t="s">
        <v>16</v>
      </c>
      <c r="D562" s="6" t="s">
        <v>2682</v>
      </c>
      <c r="E562" s="7" t="s">
        <v>2004</v>
      </c>
      <c r="F562" s="6" t="s">
        <v>3862</v>
      </c>
      <c r="G562" s="6" t="s">
        <v>34</v>
      </c>
      <c r="H562" s="6" t="s">
        <v>44</v>
      </c>
      <c r="I562" s="34">
        <v>39548</v>
      </c>
      <c r="J562" s="34">
        <v>43112</v>
      </c>
      <c r="K562" s="6">
        <v>109</v>
      </c>
      <c r="L562" s="6" t="s">
        <v>70</v>
      </c>
      <c r="M562" s="6" t="s">
        <v>85</v>
      </c>
      <c r="N562" s="6" t="s">
        <v>230</v>
      </c>
      <c r="O562" s="16">
        <v>43122</v>
      </c>
      <c r="P562" s="7" t="s">
        <v>2006</v>
      </c>
      <c r="Q562" s="7" t="s">
        <v>51</v>
      </c>
      <c r="R562" s="7" t="s">
        <v>51</v>
      </c>
      <c r="S562" s="25" t="s">
        <v>2007</v>
      </c>
      <c r="T562" s="26" t="s">
        <v>54</v>
      </c>
      <c r="V562" s="9" t="s">
        <v>2005</v>
      </c>
    </row>
    <row r="563" spans="1:22" x14ac:dyDescent="0.3">
      <c r="A563" s="19" t="s">
        <v>2008</v>
      </c>
      <c r="B563" s="6" t="s">
        <v>3855</v>
      </c>
      <c r="C563" s="6" t="s">
        <v>16</v>
      </c>
      <c r="D563" s="6" t="s">
        <v>25</v>
      </c>
      <c r="E563" s="7" t="s">
        <v>2009</v>
      </c>
      <c r="F563" s="6" t="s">
        <v>3862</v>
      </c>
      <c r="G563" s="6" t="s">
        <v>34</v>
      </c>
      <c r="H563" s="6" t="s">
        <v>43</v>
      </c>
      <c r="I563" s="34">
        <v>40817</v>
      </c>
      <c r="J563" s="34">
        <v>40826</v>
      </c>
      <c r="K563" s="6">
        <v>8</v>
      </c>
      <c r="L563" s="6" t="s">
        <v>66</v>
      </c>
      <c r="M563" s="6" t="s">
        <v>85</v>
      </c>
      <c r="N563" s="6" t="s">
        <v>231</v>
      </c>
      <c r="O563" s="16">
        <v>43122</v>
      </c>
      <c r="P563" s="7" t="s">
        <v>2011</v>
      </c>
      <c r="Q563" s="7" t="s">
        <v>51</v>
      </c>
      <c r="R563" s="7" t="s">
        <v>51</v>
      </c>
      <c r="S563" s="25" t="s">
        <v>2010</v>
      </c>
      <c r="T563" s="26" t="s">
        <v>54</v>
      </c>
    </row>
    <row r="564" spans="1:22" x14ac:dyDescent="0.3">
      <c r="A564" s="19" t="s">
        <v>2012</v>
      </c>
      <c r="B564" s="6" t="s">
        <v>3855</v>
      </c>
      <c r="C564" s="6" t="s">
        <v>16</v>
      </c>
      <c r="D564" s="6" t="s">
        <v>25</v>
      </c>
      <c r="E564" s="7" t="s">
        <v>2014</v>
      </c>
      <c r="F564" s="6" t="s">
        <v>3862</v>
      </c>
      <c r="G564" s="6" t="s">
        <v>34</v>
      </c>
      <c r="H564" s="6" t="s">
        <v>43</v>
      </c>
      <c r="I564" s="34">
        <v>39388</v>
      </c>
      <c r="J564" s="34">
        <v>42320</v>
      </c>
      <c r="K564" s="6">
        <v>50</v>
      </c>
      <c r="L564" s="6" t="s">
        <v>70</v>
      </c>
      <c r="M564" s="6" t="s">
        <v>85</v>
      </c>
      <c r="N564" s="6" t="s">
        <v>231</v>
      </c>
      <c r="O564" s="16">
        <v>43122</v>
      </c>
      <c r="P564" s="7" t="s">
        <v>2017</v>
      </c>
      <c r="Q564" s="7" t="s">
        <v>51</v>
      </c>
      <c r="R564" s="7" t="s">
        <v>51</v>
      </c>
      <c r="S564" s="25" t="s">
        <v>2016</v>
      </c>
      <c r="T564" s="26" t="s">
        <v>54</v>
      </c>
      <c r="V564" s="9" t="s">
        <v>1428</v>
      </c>
    </row>
    <row r="565" spans="1:22" x14ac:dyDescent="0.3">
      <c r="A565" s="19" t="s">
        <v>2013</v>
      </c>
      <c r="B565" s="6" t="s">
        <v>3855</v>
      </c>
      <c r="C565" s="6" t="s">
        <v>16</v>
      </c>
      <c r="D565" s="6" t="s">
        <v>25</v>
      </c>
      <c r="E565" s="7" t="s">
        <v>2014</v>
      </c>
      <c r="F565" s="6" t="s">
        <v>3862</v>
      </c>
      <c r="G565" s="6" t="s">
        <v>34</v>
      </c>
      <c r="H565" s="6" t="s">
        <v>43</v>
      </c>
      <c r="I565" s="34">
        <v>42523</v>
      </c>
      <c r="J565" s="34">
        <v>42849</v>
      </c>
      <c r="K565" s="6">
        <v>10</v>
      </c>
      <c r="L565" s="6" t="s">
        <v>70</v>
      </c>
      <c r="M565" s="6" t="s">
        <v>85</v>
      </c>
      <c r="N565" s="6" t="s">
        <v>229</v>
      </c>
      <c r="O565" s="16">
        <v>43122</v>
      </c>
      <c r="P565" s="7" t="s">
        <v>2017</v>
      </c>
      <c r="Q565" s="7" t="s">
        <v>51</v>
      </c>
      <c r="R565" s="7" t="s">
        <v>51</v>
      </c>
      <c r="S565" s="25" t="s">
        <v>2015</v>
      </c>
      <c r="T565" s="26" t="s">
        <v>54</v>
      </c>
      <c r="V565" s="9" t="s">
        <v>1428</v>
      </c>
    </row>
    <row r="566" spans="1:22" x14ac:dyDescent="0.3">
      <c r="A566" s="19" t="s">
        <v>2018</v>
      </c>
      <c r="B566" s="6" t="s">
        <v>12</v>
      </c>
      <c r="C566" s="6" t="s">
        <v>16</v>
      </c>
      <c r="D566" s="6" t="s">
        <v>27</v>
      </c>
      <c r="E566" s="7" t="s">
        <v>51</v>
      </c>
      <c r="F566" s="6" t="s">
        <v>3862</v>
      </c>
      <c r="G566" s="6" t="s">
        <v>35</v>
      </c>
      <c r="H566" s="6" t="s">
        <v>43</v>
      </c>
      <c r="I566" s="34">
        <v>43079</v>
      </c>
      <c r="J566" s="34">
        <v>43115</v>
      </c>
      <c r="K566" s="6">
        <v>4</v>
      </c>
      <c r="L566" s="6" t="s">
        <v>70</v>
      </c>
      <c r="M566" s="6" t="s">
        <v>85</v>
      </c>
      <c r="N566" s="6" t="s">
        <v>230</v>
      </c>
      <c r="O566" s="16">
        <v>43122</v>
      </c>
      <c r="P566" s="7" t="s">
        <v>2022</v>
      </c>
      <c r="Q566" s="7" t="s">
        <v>2020</v>
      </c>
      <c r="R566" s="7" t="s">
        <v>2021</v>
      </c>
      <c r="S566" s="25" t="s">
        <v>2019</v>
      </c>
      <c r="T566" s="26" t="s">
        <v>54</v>
      </c>
    </row>
    <row r="567" spans="1:22" x14ac:dyDescent="0.3">
      <c r="A567" s="19" t="s">
        <v>2023</v>
      </c>
      <c r="B567" s="3" t="s">
        <v>3853</v>
      </c>
      <c r="C567" s="6" t="s">
        <v>16</v>
      </c>
      <c r="D567" s="6" t="s">
        <v>27</v>
      </c>
      <c r="E567" s="7" t="s">
        <v>51</v>
      </c>
      <c r="F567" s="6" t="s">
        <v>3862</v>
      </c>
      <c r="G567" s="6" t="s">
        <v>34</v>
      </c>
      <c r="H567" s="6" t="s">
        <v>44</v>
      </c>
      <c r="I567" s="34">
        <v>42514</v>
      </c>
      <c r="J567" s="34">
        <v>42514</v>
      </c>
      <c r="K567" s="6">
        <v>1</v>
      </c>
      <c r="L567" s="6" t="s">
        <v>76</v>
      </c>
      <c r="M567" s="6" t="s">
        <v>85</v>
      </c>
      <c r="N567" s="6" t="s">
        <v>231</v>
      </c>
      <c r="O567" s="16">
        <v>43122</v>
      </c>
      <c r="P567" s="7" t="s">
        <v>2025</v>
      </c>
      <c r="Q567" s="7" t="s">
        <v>51</v>
      </c>
      <c r="R567" s="7"/>
      <c r="S567" s="25" t="s">
        <v>2024</v>
      </c>
      <c r="T567" s="26" t="s">
        <v>54</v>
      </c>
    </row>
    <row r="568" spans="1:22" x14ac:dyDescent="0.3">
      <c r="A568" s="19" t="s">
        <v>2026</v>
      </c>
      <c r="B568" s="3" t="s">
        <v>3853</v>
      </c>
      <c r="C568" s="6" t="s">
        <v>16</v>
      </c>
      <c r="D568" s="6" t="s">
        <v>2835</v>
      </c>
      <c r="E568" s="7" t="s">
        <v>2027</v>
      </c>
      <c r="F568" s="6" t="s">
        <v>3862</v>
      </c>
      <c r="G568" s="6" t="s">
        <v>34</v>
      </c>
      <c r="H568" s="6" t="s">
        <v>44</v>
      </c>
      <c r="I568" s="34">
        <v>42312</v>
      </c>
      <c r="J568" s="34">
        <v>43103</v>
      </c>
      <c r="K568" s="6">
        <v>42</v>
      </c>
      <c r="L568" s="6" t="s">
        <v>70</v>
      </c>
      <c r="M568" s="6" t="s">
        <v>85</v>
      </c>
      <c r="N568" s="6" t="s">
        <v>230</v>
      </c>
      <c r="O568" s="16">
        <v>43122</v>
      </c>
      <c r="P568" s="7" t="s">
        <v>2028</v>
      </c>
      <c r="Q568" s="7" t="s">
        <v>51</v>
      </c>
      <c r="R568" s="7" t="s">
        <v>51</v>
      </c>
      <c r="S568" s="25" t="s">
        <v>2029</v>
      </c>
      <c r="T568" s="26" t="s">
        <v>54</v>
      </c>
    </row>
    <row r="569" spans="1:22" x14ac:dyDescent="0.3">
      <c r="A569" s="19" t="s">
        <v>2030</v>
      </c>
      <c r="B569" s="6" t="s">
        <v>8</v>
      </c>
      <c r="C569" s="6" t="s">
        <v>16</v>
      </c>
      <c r="D569" s="6" t="s">
        <v>24</v>
      </c>
      <c r="E569" s="7" t="s">
        <v>148</v>
      </c>
      <c r="F569" s="6" t="s">
        <v>3862</v>
      </c>
      <c r="G569" s="6" t="s">
        <v>36</v>
      </c>
      <c r="H569" s="6" t="s">
        <v>43</v>
      </c>
      <c r="I569" s="34">
        <v>40937</v>
      </c>
      <c r="J569" s="34">
        <v>43120</v>
      </c>
      <c r="K569" s="6">
        <v>260</v>
      </c>
      <c r="L569" s="6" t="s">
        <v>66</v>
      </c>
      <c r="M569" s="6" t="s">
        <v>85</v>
      </c>
      <c r="N569" s="6" t="s">
        <v>230</v>
      </c>
      <c r="O569" s="16">
        <v>43122</v>
      </c>
      <c r="P569" s="7" t="s">
        <v>2033</v>
      </c>
      <c r="Q569" s="7" t="s">
        <v>51</v>
      </c>
      <c r="R569" s="7" t="s">
        <v>51</v>
      </c>
      <c r="S569" s="25" t="s">
        <v>2032</v>
      </c>
      <c r="T569" s="26" t="s">
        <v>54</v>
      </c>
      <c r="U569" s="8" t="s">
        <v>2031</v>
      </c>
    </row>
    <row r="570" spans="1:22" x14ac:dyDescent="0.3">
      <c r="A570" s="19" t="s">
        <v>2034</v>
      </c>
      <c r="B570" s="6" t="s">
        <v>7</v>
      </c>
      <c r="C570" s="6" t="s">
        <v>16</v>
      </c>
      <c r="D570" s="6" t="s">
        <v>27</v>
      </c>
      <c r="E570" s="7" t="s">
        <v>51</v>
      </c>
      <c r="F570" s="6" t="s">
        <v>3860</v>
      </c>
      <c r="G570" s="6" t="s">
        <v>167</v>
      </c>
      <c r="H570" s="6" t="s">
        <v>43</v>
      </c>
      <c r="I570" s="34">
        <v>43016</v>
      </c>
      <c r="J570" s="34">
        <v>43109</v>
      </c>
      <c r="K570" s="6">
        <v>5</v>
      </c>
      <c r="L570" s="6" t="s">
        <v>70</v>
      </c>
      <c r="M570" s="6" t="s">
        <v>85</v>
      </c>
      <c r="N570" s="6" t="s">
        <v>230</v>
      </c>
      <c r="O570" s="16">
        <v>43122</v>
      </c>
      <c r="P570" s="7" t="s">
        <v>2037</v>
      </c>
      <c r="Q570" s="7" t="s">
        <v>51</v>
      </c>
      <c r="R570" s="7" t="s">
        <v>51</v>
      </c>
      <c r="S570" s="25" t="s">
        <v>2036</v>
      </c>
      <c r="T570" s="26" t="s">
        <v>54</v>
      </c>
      <c r="U570" s="8" t="s">
        <v>2035</v>
      </c>
    </row>
    <row r="571" spans="1:22" x14ac:dyDescent="0.3">
      <c r="A571" s="19" t="s">
        <v>363</v>
      </c>
      <c r="B571" s="6" t="s">
        <v>6</v>
      </c>
      <c r="C571" s="6" t="s">
        <v>16</v>
      </c>
      <c r="D571" s="6" t="s">
        <v>27</v>
      </c>
      <c r="E571" s="7" t="s">
        <v>51</v>
      </c>
      <c r="F571" s="40" t="s">
        <v>3861</v>
      </c>
      <c r="G571" s="6" t="s">
        <v>34</v>
      </c>
      <c r="H571" s="6" t="s">
        <v>43</v>
      </c>
      <c r="I571" s="34">
        <v>42981</v>
      </c>
      <c r="J571" s="34">
        <v>43108</v>
      </c>
      <c r="K571" s="6">
        <v>15</v>
      </c>
      <c r="L571" s="6" t="s">
        <v>66</v>
      </c>
      <c r="M571" s="6" t="s">
        <v>84</v>
      </c>
      <c r="N571" s="6" t="s">
        <v>230</v>
      </c>
      <c r="O571" s="16">
        <v>43107</v>
      </c>
      <c r="P571" s="7" t="s">
        <v>364</v>
      </c>
      <c r="Q571" s="7" t="s">
        <v>365</v>
      </c>
      <c r="R571" s="7" t="s">
        <v>51</v>
      </c>
      <c r="S571" s="25" t="s">
        <v>366</v>
      </c>
      <c r="T571" s="26" t="s">
        <v>54</v>
      </c>
    </row>
    <row r="572" spans="1:22" x14ac:dyDescent="0.3">
      <c r="A572" s="19" t="s">
        <v>2038</v>
      </c>
      <c r="B572" s="6" t="s">
        <v>6</v>
      </c>
      <c r="C572" s="6" t="s">
        <v>16</v>
      </c>
      <c r="D572" s="6" t="s">
        <v>27</v>
      </c>
      <c r="E572" s="7" t="s">
        <v>51</v>
      </c>
      <c r="F572" s="6" t="s">
        <v>76</v>
      </c>
      <c r="G572" s="6" t="s">
        <v>836</v>
      </c>
      <c r="H572" s="6" t="s">
        <v>44</v>
      </c>
      <c r="I572" s="34">
        <v>42641</v>
      </c>
      <c r="J572" s="34">
        <v>43115</v>
      </c>
      <c r="K572" s="6">
        <v>40</v>
      </c>
      <c r="L572" s="6" t="s">
        <v>71</v>
      </c>
      <c r="M572" s="6" t="s">
        <v>85</v>
      </c>
      <c r="N572" s="6" t="s">
        <v>230</v>
      </c>
      <c r="O572" s="16">
        <v>43122</v>
      </c>
      <c r="P572" s="7" t="s">
        <v>51</v>
      </c>
      <c r="Q572" s="7" t="s">
        <v>51</v>
      </c>
      <c r="R572" s="7" t="s">
        <v>51</v>
      </c>
      <c r="S572" s="25" t="s">
        <v>2039</v>
      </c>
      <c r="T572" s="26" t="s">
        <v>54</v>
      </c>
    </row>
    <row r="573" spans="1:22" x14ac:dyDescent="0.3">
      <c r="A573" s="19" t="s">
        <v>1405</v>
      </c>
      <c r="B573" s="6" t="s">
        <v>6</v>
      </c>
      <c r="C573" s="6" t="s">
        <v>18</v>
      </c>
      <c r="D573" s="6" t="s">
        <v>2682</v>
      </c>
      <c r="E573" s="7" t="s">
        <v>909</v>
      </c>
      <c r="F573" s="6" t="s">
        <v>3862</v>
      </c>
      <c r="G573" s="6" t="s">
        <v>34</v>
      </c>
      <c r="H573" s="6" t="s">
        <v>44</v>
      </c>
      <c r="I573" s="34">
        <v>41597</v>
      </c>
      <c r="J573" s="34">
        <v>41597</v>
      </c>
      <c r="K573" s="6">
        <v>3</v>
      </c>
      <c r="L573" s="6" t="s">
        <v>76</v>
      </c>
      <c r="M573" s="6" t="s">
        <v>85</v>
      </c>
      <c r="N573" s="6" t="s">
        <v>231</v>
      </c>
      <c r="O573" s="16">
        <v>43115</v>
      </c>
      <c r="P573" s="7" t="s">
        <v>1406</v>
      </c>
      <c r="Q573" s="7" t="s">
        <v>51</v>
      </c>
      <c r="R573" s="7" t="s">
        <v>51</v>
      </c>
      <c r="S573" s="25" t="s">
        <v>1407</v>
      </c>
      <c r="T573" s="26" t="s">
        <v>54</v>
      </c>
    </row>
    <row r="574" spans="1:22" x14ac:dyDescent="0.3">
      <c r="A574" s="19" t="s">
        <v>2040</v>
      </c>
      <c r="B574" s="3" t="s">
        <v>3853</v>
      </c>
      <c r="C574" s="6" t="s">
        <v>16</v>
      </c>
      <c r="D574" s="6" t="s">
        <v>2682</v>
      </c>
      <c r="E574" s="7" t="s">
        <v>2041</v>
      </c>
      <c r="F574" s="6" t="s">
        <v>3862</v>
      </c>
      <c r="G574" s="6" t="s">
        <v>34</v>
      </c>
      <c r="H574" s="6" t="s">
        <v>43</v>
      </c>
      <c r="I574" s="34">
        <v>39590</v>
      </c>
      <c r="J574" s="34">
        <v>42934</v>
      </c>
      <c r="K574" s="6">
        <v>217</v>
      </c>
      <c r="L574" s="6" t="s">
        <v>71</v>
      </c>
      <c r="M574" s="6" t="s">
        <v>85</v>
      </c>
      <c r="N574" s="6" t="s">
        <v>229</v>
      </c>
      <c r="O574" s="16">
        <v>43122</v>
      </c>
      <c r="P574" s="7" t="s">
        <v>2042</v>
      </c>
      <c r="Q574" s="7" t="s">
        <v>51</v>
      </c>
      <c r="R574" s="7" t="s">
        <v>51</v>
      </c>
      <c r="S574" s="25" t="s">
        <v>2043</v>
      </c>
      <c r="T574" s="26" t="s">
        <v>54</v>
      </c>
      <c r="U574" s="8" t="s">
        <v>2044</v>
      </c>
    </row>
    <row r="575" spans="1:22" x14ac:dyDescent="0.3">
      <c r="A575" s="19" t="s">
        <v>2045</v>
      </c>
      <c r="B575" s="6" t="s">
        <v>6</v>
      </c>
      <c r="C575" s="6" t="s">
        <v>16</v>
      </c>
      <c r="D575" s="6" t="s">
        <v>2682</v>
      </c>
      <c r="E575" s="7" t="s">
        <v>2046</v>
      </c>
      <c r="F575" s="6" t="s">
        <v>3862</v>
      </c>
      <c r="G575" s="6" t="s">
        <v>35</v>
      </c>
      <c r="H575" s="6" t="s">
        <v>44</v>
      </c>
      <c r="I575" s="34">
        <v>42345</v>
      </c>
      <c r="J575" s="34">
        <v>43027</v>
      </c>
      <c r="K575" s="6">
        <v>2</v>
      </c>
      <c r="L575" s="6" t="s">
        <v>70</v>
      </c>
      <c r="M575" s="6" t="s">
        <v>85</v>
      </c>
      <c r="N575" s="6" t="s">
        <v>229</v>
      </c>
      <c r="O575" s="16">
        <v>43122</v>
      </c>
      <c r="P575" s="7" t="s">
        <v>51</v>
      </c>
      <c r="Q575" s="7" t="s">
        <v>51</v>
      </c>
      <c r="R575" s="7" t="s">
        <v>51</v>
      </c>
      <c r="S575" s="25" t="s">
        <v>2047</v>
      </c>
      <c r="T575" s="26" t="s">
        <v>54</v>
      </c>
    </row>
    <row r="576" spans="1:22" x14ac:dyDescent="0.3">
      <c r="A576" s="19" t="s">
        <v>2048</v>
      </c>
      <c r="B576" s="6" t="s">
        <v>3855</v>
      </c>
      <c r="C576" s="6" t="s">
        <v>16</v>
      </c>
      <c r="D576" s="6" t="s">
        <v>25</v>
      </c>
      <c r="E576" s="7" t="s">
        <v>2049</v>
      </c>
      <c r="F576" s="6" t="s">
        <v>3862</v>
      </c>
      <c r="G576" s="6" t="s">
        <v>34</v>
      </c>
      <c r="H576" s="6" t="s">
        <v>44</v>
      </c>
      <c r="I576" s="34">
        <v>41410</v>
      </c>
      <c r="J576" s="34">
        <v>42534</v>
      </c>
      <c r="K576" s="6">
        <v>32</v>
      </c>
      <c r="L576" s="6" t="s">
        <v>70</v>
      </c>
      <c r="M576" s="6" t="s">
        <v>85</v>
      </c>
      <c r="N576" s="6" t="s">
        <v>229</v>
      </c>
      <c r="O576" s="16">
        <v>43122</v>
      </c>
      <c r="P576" s="7" t="s">
        <v>2051</v>
      </c>
      <c r="Q576" s="7" t="s">
        <v>51</v>
      </c>
      <c r="R576" s="7" t="s">
        <v>51</v>
      </c>
      <c r="S576" s="25" t="s">
        <v>2050</v>
      </c>
      <c r="T576" s="26" t="s">
        <v>54</v>
      </c>
    </row>
    <row r="577" spans="1:22" x14ac:dyDescent="0.3">
      <c r="A577" s="19" t="s">
        <v>2052</v>
      </c>
      <c r="B577" s="6" t="s">
        <v>944</v>
      </c>
      <c r="C577" s="6" t="s">
        <v>18</v>
      </c>
      <c r="D577" s="6" t="s">
        <v>27</v>
      </c>
      <c r="E577" s="7" t="s">
        <v>51</v>
      </c>
      <c r="F577" s="6" t="s">
        <v>3862</v>
      </c>
      <c r="G577" s="6" t="s">
        <v>37</v>
      </c>
      <c r="H577" s="6" t="s">
        <v>43</v>
      </c>
      <c r="I577" s="34">
        <v>41541</v>
      </c>
      <c r="J577" s="34">
        <v>42515</v>
      </c>
      <c r="K577" s="6">
        <v>97</v>
      </c>
      <c r="L577" s="6" t="s">
        <v>70</v>
      </c>
      <c r="M577" s="6" t="s">
        <v>85</v>
      </c>
      <c r="N577" s="6" t="s">
        <v>231</v>
      </c>
      <c r="O577" s="16">
        <v>43122</v>
      </c>
      <c r="P577" s="7" t="s">
        <v>2053</v>
      </c>
      <c r="Q577" s="7" t="s">
        <v>51</v>
      </c>
      <c r="R577" s="7" t="s">
        <v>51</v>
      </c>
      <c r="S577" s="25" t="s">
        <v>2054</v>
      </c>
      <c r="T577" s="26" t="s">
        <v>54</v>
      </c>
    </row>
    <row r="578" spans="1:22" x14ac:dyDescent="0.3">
      <c r="A578" s="19" t="s">
        <v>2055</v>
      </c>
      <c r="B578" s="3" t="s">
        <v>3853</v>
      </c>
      <c r="C578" s="6" t="s">
        <v>16</v>
      </c>
      <c r="D578" s="6" t="s">
        <v>2835</v>
      </c>
      <c r="E578" s="7" t="s">
        <v>2056</v>
      </c>
      <c r="F578" s="6" t="s">
        <v>3862</v>
      </c>
      <c r="G578" s="6" t="s">
        <v>34</v>
      </c>
      <c r="H578" s="6" t="s">
        <v>44</v>
      </c>
      <c r="I578" s="34">
        <v>43005</v>
      </c>
      <c r="J578" s="34">
        <v>43005</v>
      </c>
      <c r="K578" s="6">
        <v>1</v>
      </c>
      <c r="L578" s="6" t="s">
        <v>76</v>
      </c>
      <c r="M578" s="6" t="s">
        <v>85</v>
      </c>
      <c r="N578" s="6" t="s">
        <v>229</v>
      </c>
      <c r="O578" s="16">
        <v>43122</v>
      </c>
      <c r="P578" s="7" t="s">
        <v>2058</v>
      </c>
      <c r="Q578" s="7" t="s">
        <v>51</v>
      </c>
      <c r="R578" s="7" t="s">
        <v>51</v>
      </c>
      <c r="S578" s="25" t="s">
        <v>2057</v>
      </c>
      <c r="T578" s="26" t="s">
        <v>54</v>
      </c>
    </row>
    <row r="579" spans="1:22" x14ac:dyDescent="0.3">
      <c r="A579" s="19" t="s">
        <v>372</v>
      </c>
      <c r="B579" s="6" t="s">
        <v>7</v>
      </c>
      <c r="C579" s="6" t="s">
        <v>16</v>
      </c>
      <c r="D579" s="6" t="s">
        <v>22</v>
      </c>
      <c r="E579" s="7" t="s">
        <v>373</v>
      </c>
      <c r="F579" s="6" t="s">
        <v>3862</v>
      </c>
      <c r="G579" s="6" t="s">
        <v>34</v>
      </c>
      <c r="H579" s="6" t="s">
        <v>43</v>
      </c>
      <c r="I579" s="34">
        <v>42320</v>
      </c>
      <c r="J579" s="34">
        <v>43098</v>
      </c>
      <c r="K579" s="6">
        <v>33</v>
      </c>
      <c r="L579" s="6" t="s">
        <v>70</v>
      </c>
      <c r="M579" s="6" t="s">
        <v>87</v>
      </c>
      <c r="N579" s="6" t="s">
        <v>230</v>
      </c>
      <c r="O579" s="16">
        <v>43107</v>
      </c>
      <c r="P579" s="7" t="s">
        <v>374</v>
      </c>
      <c r="Q579" s="7" t="s">
        <v>51</v>
      </c>
      <c r="R579" s="7" t="s">
        <v>51</v>
      </c>
      <c r="S579" s="25" t="s">
        <v>375</v>
      </c>
      <c r="T579" s="26" t="s">
        <v>54</v>
      </c>
    </row>
    <row r="580" spans="1:22" x14ac:dyDescent="0.3">
      <c r="A580" s="19" t="s">
        <v>2059</v>
      </c>
      <c r="B580" s="6" t="s">
        <v>6</v>
      </c>
      <c r="C580" s="6" t="s">
        <v>16</v>
      </c>
      <c r="D580" s="6" t="s">
        <v>27</v>
      </c>
      <c r="E580" s="7" t="s">
        <v>51</v>
      </c>
      <c r="F580" s="6" t="s">
        <v>76</v>
      </c>
      <c r="G580" s="6" t="s">
        <v>836</v>
      </c>
      <c r="H580" s="6" t="s">
        <v>44</v>
      </c>
      <c r="I580" s="34">
        <v>40941</v>
      </c>
      <c r="J580" s="34">
        <v>41060</v>
      </c>
      <c r="K580" s="6">
        <v>7</v>
      </c>
      <c r="L580" s="6" t="s">
        <v>70</v>
      </c>
      <c r="M580" s="6" t="s">
        <v>85</v>
      </c>
      <c r="N580" s="6" t="s">
        <v>231</v>
      </c>
      <c r="O580" s="16">
        <v>43122</v>
      </c>
      <c r="P580" s="7" t="s">
        <v>51</v>
      </c>
      <c r="Q580" s="7" t="s">
        <v>51</v>
      </c>
      <c r="R580" s="7" t="s">
        <v>51</v>
      </c>
      <c r="S580" s="25" t="s">
        <v>2060</v>
      </c>
      <c r="T580" s="26" t="s">
        <v>54</v>
      </c>
    </row>
    <row r="581" spans="1:22" x14ac:dyDescent="0.3">
      <c r="A581" s="19" t="s">
        <v>367</v>
      </c>
      <c r="B581" s="6" t="s">
        <v>376</v>
      </c>
      <c r="C581" s="6" t="s">
        <v>16</v>
      </c>
      <c r="D581" s="6" t="s">
        <v>25</v>
      </c>
      <c r="E581" s="7" t="s">
        <v>368</v>
      </c>
      <c r="F581" s="6" t="s">
        <v>3862</v>
      </c>
      <c r="G581" s="6" t="s">
        <v>34</v>
      </c>
      <c r="H581" s="6" t="s">
        <v>43</v>
      </c>
      <c r="I581" s="34">
        <v>42094</v>
      </c>
      <c r="J581" s="34">
        <v>43099</v>
      </c>
      <c r="K581" s="6">
        <v>34</v>
      </c>
      <c r="L581" s="6" t="s">
        <v>70</v>
      </c>
      <c r="M581" s="6" t="s">
        <v>87</v>
      </c>
      <c r="N581" s="6" t="s">
        <v>230</v>
      </c>
      <c r="O581" s="16">
        <v>43107</v>
      </c>
      <c r="P581" s="7" t="s">
        <v>369</v>
      </c>
      <c r="Q581" s="7" t="s">
        <v>371</v>
      </c>
      <c r="R581" s="7" t="s">
        <v>51</v>
      </c>
      <c r="S581" s="25" t="s">
        <v>370</v>
      </c>
      <c r="T581" s="26" t="s">
        <v>54</v>
      </c>
    </row>
    <row r="582" spans="1:22" x14ac:dyDescent="0.3">
      <c r="A582" s="19" t="s">
        <v>2061</v>
      </c>
      <c r="B582" s="6" t="s">
        <v>9</v>
      </c>
      <c r="C582" s="6" t="s">
        <v>18</v>
      </c>
      <c r="D582" s="6" t="s">
        <v>2835</v>
      </c>
      <c r="E582" s="7" t="s">
        <v>2062</v>
      </c>
      <c r="F582" s="6" t="s">
        <v>3862</v>
      </c>
      <c r="G582" s="6" t="s">
        <v>34</v>
      </c>
      <c r="H582" s="6" t="s">
        <v>43</v>
      </c>
      <c r="I582" s="34">
        <v>39372</v>
      </c>
      <c r="J582" s="34">
        <v>39938</v>
      </c>
      <c r="K582" s="6">
        <v>2</v>
      </c>
      <c r="L582" s="6" t="s">
        <v>76</v>
      </c>
      <c r="M582" s="6" t="s">
        <v>85</v>
      </c>
      <c r="N582" s="6" t="s">
        <v>231</v>
      </c>
      <c r="O582" s="16">
        <v>43122</v>
      </c>
      <c r="P582" s="7" t="s">
        <v>51</v>
      </c>
      <c r="Q582" s="7" t="s">
        <v>51</v>
      </c>
      <c r="R582" s="7" t="s">
        <v>51</v>
      </c>
      <c r="S582" s="25" t="s">
        <v>2063</v>
      </c>
      <c r="T582" s="26" t="s">
        <v>54</v>
      </c>
      <c r="V582" s="9" t="s">
        <v>1428</v>
      </c>
    </row>
    <row r="583" spans="1:22" x14ac:dyDescent="0.3">
      <c r="A583" s="19" t="s">
        <v>2064</v>
      </c>
      <c r="B583" s="6" t="s">
        <v>6</v>
      </c>
      <c r="C583" s="6" t="s">
        <v>16</v>
      </c>
      <c r="D583" s="6" t="s">
        <v>27</v>
      </c>
      <c r="E583" s="7" t="s">
        <v>51</v>
      </c>
      <c r="F583" s="6" t="s">
        <v>76</v>
      </c>
      <c r="G583" s="6" t="s">
        <v>836</v>
      </c>
      <c r="H583" s="6" t="s">
        <v>43</v>
      </c>
      <c r="I583" s="34">
        <v>43076</v>
      </c>
      <c r="J583" s="34">
        <v>43112</v>
      </c>
      <c r="K583" s="6">
        <v>4</v>
      </c>
      <c r="L583" s="6" t="s">
        <v>70</v>
      </c>
      <c r="M583" s="6" t="s">
        <v>85</v>
      </c>
      <c r="N583" s="6" t="s">
        <v>230</v>
      </c>
      <c r="O583" s="16">
        <v>43122</v>
      </c>
      <c r="P583" s="7" t="s">
        <v>2066</v>
      </c>
      <c r="Q583" s="7" t="s">
        <v>51</v>
      </c>
      <c r="R583" s="7" t="s">
        <v>51</v>
      </c>
      <c r="S583" s="25" t="s">
        <v>2065</v>
      </c>
      <c r="T583" s="26" t="s">
        <v>54</v>
      </c>
    </row>
    <row r="584" spans="1:22" x14ac:dyDescent="0.3">
      <c r="A584" s="19" t="s">
        <v>1811</v>
      </c>
      <c r="B584" s="6" t="s">
        <v>376</v>
      </c>
      <c r="C584" s="6" t="s">
        <v>18</v>
      </c>
      <c r="D584" s="6" t="s">
        <v>27</v>
      </c>
      <c r="E584" s="7" t="s">
        <v>51</v>
      </c>
      <c r="F584" s="6" t="s">
        <v>3862</v>
      </c>
      <c r="G584" s="6" t="s">
        <v>34</v>
      </c>
      <c r="H584" s="6" t="s">
        <v>43</v>
      </c>
      <c r="I584" s="34">
        <v>42124</v>
      </c>
      <c r="J584" s="34">
        <v>43121</v>
      </c>
      <c r="K584" s="6">
        <v>129</v>
      </c>
      <c r="L584" s="6" t="s">
        <v>71</v>
      </c>
      <c r="M584" s="6" t="s">
        <v>82</v>
      </c>
      <c r="N584" s="6" t="s">
        <v>230</v>
      </c>
      <c r="O584" s="16">
        <v>43121</v>
      </c>
      <c r="P584" s="7" t="s">
        <v>1813</v>
      </c>
      <c r="Q584" s="7" t="s">
        <v>1814</v>
      </c>
      <c r="R584" s="7" t="s">
        <v>51</v>
      </c>
      <c r="S584" s="25" t="s">
        <v>1812</v>
      </c>
      <c r="T584" s="26" t="s">
        <v>54</v>
      </c>
      <c r="U584" s="8" t="s">
        <v>1815</v>
      </c>
    </row>
    <row r="585" spans="1:22" x14ac:dyDescent="0.3">
      <c r="A585" s="19" t="s">
        <v>377</v>
      </c>
      <c r="B585" s="6" t="s">
        <v>376</v>
      </c>
      <c r="C585" s="6" t="s">
        <v>18</v>
      </c>
      <c r="D585" s="6" t="s">
        <v>27</v>
      </c>
      <c r="E585" s="7" t="s">
        <v>51</v>
      </c>
      <c r="F585" s="6" t="s">
        <v>3862</v>
      </c>
      <c r="G585" s="6" t="s">
        <v>35</v>
      </c>
      <c r="H585" s="6" t="s">
        <v>43</v>
      </c>
      <c r="I585" s="34">
        <v>41149</v>
      </c>
      <c r="J585" s="34">
        <v>42742</v>
      </c>
      <c r="K585" s="6">
        <v>117</v>
      </c>
      <c r="L585" s="6" t="s">
        <v>70</v>
      </c>
      <c r="M585" s="6" t="s">
        <v>85</v>
      </c>
      <c r="N585" s="6" t="s">
        <v>230</v>
      </c>
      <c r="O585" s="16">
        <v>43107</v>
      </c>
      <c r="P585" s="7" t="s">
        <v>380</v>
      </c>
      <c r="Q585" s="7" t="s">
        <v>379</v>
      </c>
      <c r="R585" s="7" t="s">
        <v>378</v>
      </c>
      <c r="S585" s="25" t="s">
        <v>381</v>
      </c>
      <c r="T585" s="26" t="s">
        <v>54</v>
      </c>
    </row>
    <row r="586" spans="1:22" x14ac:dyDescent="0.3">
      <c r="A586" s="19" t="s">
        <v>1816</v>
      </c>
      <c r="B586" s="6" t="s">
        <v>6</v>
      </c>
      <c r="C586" s="6" t="s">
        <v>16</v>
      </c>
      <c r="D586" s="6" t="s">
        <v>27</v>
      </c>
      <c r="E586" s="7" t="s">
        <v>51</v>
      </c>
      <c r="F586" s="6" t="s">
        <v>3862</v>
      </c>
      <c r="G586" s="6" t="s">
        <v>34</v>
      </c>
      <c r="H586" s="6" t="s">
        <v>44</v>
      </c>
      <c r="I586" s="34">
        <v>42849</v>
      </c>
      <c r="J586" s="34">
        <v>43109</v>
      </c>
      <c r="K586" s="6">
        <v>14</v>
      </c>
      <c r="L586" s="6" t="s">
        <v>71</v>
      </c>
      <c r="M586" s="6" t="s">
        <v>87</v>
      </c>
      <c r="N586" s="6" t="s">
        <v>230</v>
      </c>
      <c r="O586" s="16">
        <v>43121</v>
      </c>
      <c r="P586" s="7" t="s">
        <v>1819</v>
      </c>
      <c r="Q586" s="7" t="s">
        <v>1818</v>
      </c>
      <c r="R586" s="7" t="s">
        <v>51</v>
      </c>
      <c r="S586" s="25" t="s">
        <v>1817</v>
      </c>
      <c r="T586" s="26" t="s">
        <v>54</v>
      </c>
    </row>
    <row r="587" spans="1:22" x14ac:dyDescent="0.3">
      <c r="A587" s="19" t="s">
        <v>1820</v>
      </c>
      <c r="B587" s="6" t="s">
        <v>376</v>
      </c>
      <c r="C587" s="6" t="s">
        <v>16</v>
      </c>
      <c r="D587" s="6" t="s">
        <v>27</v>
      </c>
      <c r="E587" s="7" t="s">
        <v>51</v>
      </c>
      <c r="F587" s="6" t="s">
        <v>3862</v>
      </c>
      <c r="G587" s="6" t="s">
        <v>34</v>
      </c>
      <c r="H587" s="6" t="s">
        <v>43</v>
      </c>
      <c r="I587" s="34">
        <v>41418</v>
      </c>
      <c r="J587" s="34">
        <v>43077</v>
      </c>
      <c r="K587" s="6">
        <v>44</v>
      </c>
      <c r="L587" s="6" t="s">
        <v>70</v>
      </c>
      <c r="M587" s="6" t="s">
        <v>85</v>
      </c>
      <c r="N587" s="6" t="s">
        <v>230</v>
      </c>
      <c r="O587" s="16">
        <v>43121</v>
      </c>
      <c r="P587" s="7" t="s">
        <v>1822</v>
      </c>
      <c r="Q587" s="7" t="s">
        <v>1824</v>
      </c>
      <c r="R587" s="7" t="s">
        <v>1823</v>
      </c>
      <c r="S587" s="25" t="s">
        <v>1821</v>
      </c>
      <c r="T587" s="26" t="s">
        <v>54</v>
      </c>
    </row>
    <row r="588" spans="1:22" x14ac:dyDescent="0.3">
      <c r="A588" s="19" t="s">
        <v>1825</v>
      </c>
      <c r="B588" s="6" t="s">
        <v>944</v>
      </c>
      <c r="C588" s="6" t="s">
        <v>16</v>
      </c>
      <c r="D588" s="6" t="s">
        <v>27</v>
      </c>
      <c r="E588" s="7" t="s">
        <v>51</v>
      </c>
      <c r="F588" s="6" t="s">
        <v>3862</v>
      </c>
      <c r="G588" s="6" t="s">
        <v>34</v>
      </c>
      <c r="H588" s="6" t="s">
        <v>44</v>
      </c>
      <c r="I588" s="34">
        <v>42904</v>
      </c>
      <c r="J588" s="34">
        <v>43088</v>
      </c>
      <c r="K588" s="6">
        <v>22</v>
      </c>
      <c r="L588" s="6" t="s">
        <v>71</v>
      </c>
      <c r="M588" s="6" t="s">
        <v>84</v>
      </c>
      <c r="N588" s="6" t="s">
        <v>230</v>
      </c>
      <c r="O588" s="16">
        <v>43121</v>
      </c>
      <c r="P588" s="7" t="s">
        <v>1828</v>
      </c>
      <c r="Q588" s="7" t="s">
        <v>1829</v>
      </c>
      <c r="R588" s="7" t="s">
        <v>1831</v>
      </c>
      <c r="S588" s="25" t="s">
        <v>1827</v>
      </c>
      <c r="T588" s="26" t="s">
        <v>1830</v>
      </c>
      <c r="U588" s="8" t="s">
        <v>1826</v>
      </c>
    </row>
    <row r="589" spans="1:22" x14ac:dyDescent="0.3">
      <c r="A589" s="19" t="s">
        <v>1832</v>
      </c>
      <c r="B589" s="6" t="s">
        <v>3856</v>
      </c>
      <c r="C589" s="6" t="s">
        <v>16</v>
      </c>
      <c r="D589" s="6" t="s">
        <v>25</v>
      </c>
      <c r="E589" s="7" t="s">
        <v>1833</v>
      </c>
      <c r="F589" s="6" t="s">
        <v>3862</v>
      </c>
      <c r="G589" s="6" t="s">
        <v>34</v>
      </c>
      <c r="H589" s="6" t="s">
        <v>44</v>
      </c>
      <c r="I589" s="34">
        <v>40164</v>
      </c>
      <c r="J589" s="34">
        <v>40436</v>
      </c>
      <c r="K589" s="6">
        <v>5</v>
      </c>
      <c r="L589" s="6" t="s">
        <v>70</v>
      </c>
      <c r="M589" s="6" t="s">
        <v>85</v>
      </c>
      <c r="N589" s="6" t="s">
        <v>231</v>
      </c>
      <c r="O589" s="16">
        <v>43121</v>
      </c>
      <c r="P589" s="7" t="s">
        <v>1835</v>
      </c>
      <c r="Q589" s="7" t="s">
        <v>51</v>
      </c>
      <c r="R589" s="7" t="s">
        <v>51</v>
      </c>
      <c r="S589" s="25" t="s">
        <v>1834</v>
      </c>
      <c r="T589" s="26" t="s">
        <v>54</v>
      </c>
    </row>
    <row r="590" spans="1:22" x14ac:dyDescent="0.3">
      <c r="A590" s="19" t="s">
        <v>1836</v>
      </c>
      <c r="B590" s="3" t="s">
        <v>3853</v>
      </c>
      <c r="C590" s="6" t="s">
        <v>16</v>
      </c>
      <c r="D590" s="6" t="s">
        <v>27</v>
      </c>
      <c r="E590" s="7" t="s">
        <v>51</v>
      </c>
      <c r="F590" s="6" t="s">
        <v>3862</v>
      </c>
      <c r="G590" s="6" t="s">
        <v>34</v>
      </c>
      <c r="H590" s="6" t="s">
        <v>43</v>
      </c>
      <c r="I590" s="34">
        <v>42619</v>
      </c>
      <c r="J590" s="34">
        <v>42872</v>
      </c>
      <c r="K590" s="6">
        <v>10</v>
      </c>
      <c r="L590" s="6" t="s">
        <v>70</v>
      </c>
      <c r="M590" s="6" t="s">
        <v>85</v>
      </c>
      <c r="N590" s="6" t="s">
        <v>229</v>
      </c>
      <c r="O590" s="16">
        <v>43121</v>
      </c>
      <c r="P590" s="7" t="s">
        <v>1838</v>
      </c>
      <c r="Q590" s="7" t="s">
        <v>51</v>
      </c>
      <c r="R590" s="7" t="s">
        <v>51</v>
      </c>
      <c r="S590" s="25" t="s">
        <v>1837</v>
      </c>
      <c r="T590" s="26" t="s">
        <v>54</v>
      </c>
    </row>
    <row r="591" spans="1:22" x14ac:dyDescent="0.3">
      <c r="A591" s="19" t="s">
        <v>382</v>
      </c>
      <c r="B591" s="6" t="s">
        <v>6</v>
      </c>
      <c r="C591" s="6" t="s">
        <v>16</v>
      </c>
      <c r="D591" s="6" t="s">
        <v>27</v>
      </c>
      <c r="E591" s="7" t="s">
        <v>51</v>
      </c>
      <c r="F591" s="6" t="s">
        <v>3862</v>
      </c>
      <c r="G591" s="6" t="s">
        <v>34</v>
      </c>
      <c r="H591" s="6" t="s">
        <v>43</v>
      </c>
      <c r="I591" s="34">
        <v>41741</v>
      </c>
      <c r="J591" s="34">
        <v>42743</v>
      </c>
      <c r="K591" s="6">
        <v>431</v>
      </c>
      <c r="L591" s="6" t="s">
        <v>66</v>
      </c>
      <c r="M591" s="6" t="s">
        <v>82</v>
      </c>
      <c r="N591" s="6" t="s">
        <v>230</v>
      </c>
      <c r="O591" s="16">
        <v>43108</v>
      </c>
      <c r="P591" s="7" t="s">
        <v>384</v>
      </c>
      <c r="Q591" s="7" t="s">
        <v>385</v>
      </c>
      <c r="R591" s="7" t="s">
        <v>386</v>
      </c>
      <c r="S591" s="25" t="s">
        <v>383</v>
      </c>
      <c r="T591" s="26" t="s">
        <v>54</v>
      </c>
    </row>
    <row r="592" spans="1:22" x14ac:dyDescent="0.3">
      <c r="A592" s="19" t="s">
        <v>1403</v>
      </c>
      <c r="B592" s="6" t="s">
        <v>3855</v>
      </c>
      <c r="C592" s="6" t="s">
        <v>16</v>
      </c>
      <c r="D592" s="6" t="s">
        <v>2682</v>
      </c>
      <c r="E592" s="7" t="s">
        <v>909</v>
      </c>
      <c r="F592" s="6" t="s">
        <v>3862</v>
      </c>
      <c r="G592" s="6" t="s">
        <v>34</v>
      </c>
      <c r="H592" s="6" t="s">
        <v>44</v>
      </c>
      <c r="I592" s="34">
        <v>40794</v>
      </c>
      <c r="J592" s="34">
        <v>40794</v>
      </c>
      <c r="K592" s="6">
        <v>23</v>
      </c>
      <c r="L592" s="6" t="s">
        <v>76</v>
      </c>
      <c r="M592" s="6" t="s">
        <v>85</v>
      </c>
      <c r="N592" s="6" t="s">
        <v>231</v>
      </c>
      <c r="O592" s="16">
        <v>43115</v>
      </c>
      <c r="P592" s="25" t="s">
        <v>1404</v>
      </c>
      <c r="Q592" s="7" t="s">
        <v>51</v>
      </c>
      <c r="R592" s="7" t="s">
        <v>51</v>
      </c>
      <c r="S592" s="8" t="s">
        <v>51</v>
      </c>
      <c r="T592" s="26" t="s">
        <v>54</v>
      </c>
    </row>
    <row r="593" spans="1:22" x14ac:dyDescent="0.3">
      <c r="A593" s="19" t="s">
        <v>387</v>
      </c>
      <c r="B593" s="6" t="s">
        <v>4</v>
      </c>
      <c r="C593" s="6" t="s">
        <v>16</v>
      </c>
      <c r="D593" s="6" t="s">
        <v>25</v>
      </c>
      <c r="E593" s="7" t="s">
        <v>146</v>
      </c>
      <c r="F593" s="6" t="s">
        <v>3862</v>
      </c>
      <c r="G593" s="6" t="s">
        <v>35</v>
      </c>
      <c r="H593" s="6" t="s">
        <v>43</v>
      </c>
      <c r="I593" s="34" t="s">
        <v>986</v>
      </c>
      <c r="J593" s="34" t="s">
        <v>986</v>
      </c>
      <c r="K593" s="6">
        <v>115</v>
      </c>
      <c r="L593" s="6" t="s">
        <v>76</v>
      </c>
      <c r="M593" s="6" t="s">
        <v>85</v>
      </c>
      <c r="N593" s="6" t="s">
        <v>231</v>
      </c>
      <c r="O593" s="16">
        <v>43107</v>
      </c>
      <c r="P593" s="25" t="s">
        <v>388</v>
      </c>
      <c r="Q593" s="7" t="s">
        <v>51</v>
      </c>
      <c r="R593" s="7" t="s">
        <v>51</v>
      </c>
      <c r="S593" s="7" t="s">
        <v>51</v>
      </c>
    </row>
    <row r="594" spans="1:22" x14ac:dyDescent="0.3">
      <c r="A594" s="19" t="s">
        <v>1839</v>
      </c>
      <c r="B594" s="6" t="s">
        <v>6</v>
      </c>
      <c r="C594" s="6" t="s">
        <v>16</v>
      </c>
      <c r="D594" s="6" t="s">
        <v>24</v>
      </c>
      <c r="E594" s="7" t="s">
        <v>1840</v>
      </c>
      <c r="F594" s="6" t="s">
        <v>76</v>
      </c>
      <c r="G594" s="6" t="s">
        <v>34</v>
      </c>
      <c r="H594" s="6" t="s">
        <v>44</v>
      </c>
      <c r="I594" s="34">
        <v>42320</v>
      </c>
      <c r="J594" s="34">
        <v>42628</v>
      </c>
      <c r="K594" s="6">
        <v>10</v>
      </c>
      <c r="L594" s="6" t="s">
        <v>70</v>
      </c>
      <c r="M594" s="6" t="s">
        <v>117</v>
      </c>
      <c r="N594" s="6" t="s">
        <v>231</v>
      </c>
      <c r="O594" s="16">
        <v>43121</v>
      </c>
      <c r="P594" s="7" t="s">
        <v>1843</v>
      </c>
      <c r="Q594" s="7" t="s">
        <v>51</v>
      </c>
      <c r="R594" s="7" t="s">
        <v>1841</v>
      </c>
      <c r="S594" s="25" t="s">
        <v>1842</v>
      </c>
      <c r="T594" s="26" t="s">
        <v>54</v>
      </c>
    </row>
    <row r="595" spans="1:22" x14ac:dyDescent="0.3">
      <c r="A595" s="19" t="s">
        <v>1844</v>
      </c>
      <c r="B595" s="6" t="s">
        <v>3855</v>
      </c>
      <c r="C595" s="6" t="s">
        <v>843</v>
      </c>
      <c r="D595" s="6" t="s">
        <v>2682</v>
      </c>
      <c r="E595" s="7" t="s">
        <v>1846</v>
      </c>
      <c r="F595" s="6" t="s">
        <v>3862</v>
      </c>
      <c r="G595" s="6" t="s">
        <v>34</v>
      </c>
      <c r="H595" s="6" t="s">
        <v>43</v>
      </c>
      <c r="I595" s="34">
        <v>36480</v>
      </c>
      <c r="J595" s="34">
        <v>43080</v>
      </c>
      <c r="K595" s="6">
        <v>141</v>
      </c>
      <c r="L595" s="6" t="s">
        <v>67</v>
      </c>
      <c r="M595" s="6" t="s">
        <v>85</v>
      </c>
      <c r="N595" s="6" t="s">
        <v>231</v>
      </c>
      <c r="O595" s="16">
        <v>43121</v>
      </c>
      <c r="P595" s="7" t="s">
        <v>1847</v>
      </c>
      <c r="Q595" s="7" t="s">
        <v>51</v>
      </c>
      <c r="R595" s="7" t="s">
        <v>51</v>
      </c>
      <c r="S595" s="25" t="s">
        <v>1845</v>
      </c>
      <c r="T595" s="26" t="s">
        <v>54</v>
      </c>
      <c r="V595" s="9" t="s">
        <v>1848</v>
      </c>
    </row>
    <row r="596" spans="1:22" x14ac:dyDescent="0.3">
      <c r="A596" s="19" t="s">
        <v>1849</v>
      </c>
      <c r="B596" s="6" t="s">
        <v>8</v>
      </c>
      <c r="C596" s="6" t="s">
        <v>843</v>
      </c>
      <c r="D596" s="6" t="s">
        <v>25</v>
      </c>
      <c r="E596" s="7" t="s">
        <v>1850</v>
      </c>
      <c r="F596" s="6" t="s">
        <v>3860</v>
      </c>
      <c r="G596" s="6" t="s">
        <v>34</v>
      </c>
      <c r="H596" s="6" t="s">
        <v>43</v>
      </c>
      <c r="I596" s="34">
        <v>41498</v>
      </c>
      <c r="J596" s="34">
        <v>43095</v>
      </c>
      <c r="K596" s="6">
        <v>57</v>
      </c>
      <c r="L596" s="6" t="s">
        <v>70</v>
      </c>
      <c r="M596" s="6" t="s">
        <v>85</v>
      </c>
      <c r="N596" s="6" t="s">
        <v>230</v>
      </c>
      <c r="O596" s="16">
        <v>43121</v>
      </c>
      <c r="P596" s="7" t="s">
        <v>1852</v>
      </c>
      <c r="Q596" s="7" t="s">
        <v>51</v>
      </c>
      <c r="R596" s="7" t="s">
        <v>51</v>
      </c>
      <c r="S596" s="25" t="s">
        <v>1851</v>
      </c>
      <c r="T596" s="26" t="s">
        <v>54</v>
      </c>
    </row>
    <row r="597" spans="1:22" x14ac:dyDescent="0.3">
      <c r="A597" s="19" t="s">
        <v>389</v>
      </c>
      <c r="B597" s="6" t="s">
        <v>6</v>
      </c>
      <c r="C597" s="6" t="s">
        <v>18</v>
      </c>
      <c r="D597" s="6" t="s">
        <v>27</v>
      </c>
      <c r="E597" s="7" t="s">
        <v>51</v>
      </c>
      <c r="F597" s="6" t="s">
        <v>3862</v>
      </c>
      <c r="G597" s="6" t="s">
        <v>394</v>
      </c>
      <c r="H597" s="6" t="s">
        <v>43</v>
      </c>
      <c r="I597" s="34">
        <v>42573</v>
      </c>
      <c r="J597" s="34">
        <v>43104</v>
      </c>
      <c r="K597" s="6">
        <v>39</v>
      </c>
      <c r="L597" s="6" t="s">
        <v>71</v>
      </c>
      <c r="M597" s="6" t="s">
        <v>85</v>
      </c>
      <c r="N597" s="6" t="s">
        <v>230</v>
      </c>
      <c r="O597" s="16">
        <v>43107</v>
      </c>
      <c r="P597" s="7" t="s">
        <v>393</v>
      </c>
      <c r="Q597" s="7" t="s">
        <v>392</v>
      </c>
      <c r="R597" s="7" t="s">
        <v>391</v>
      </c>
      <c r="S597" s="25" t="s">
        <v>390</v>
      </c>
      <c r="T597" s="26" t="s">
        <v>54</v>
      </c>
    </row>
    <row r="598" spans="1:22" x14ac:dyDescent="0.3">
      <c r="A598" s="19" t="s">
        <v>395</v>
      </c>
      <c r="B598" s="6" t="s">
        <v>6</v>
      </c>
      <c r="C598" s="6" t="s">
        <v>16</v>
      </c>
      <c r="D598" s="6" t="s">
        <v>27</v>
      </c>
      <c r="E598" s="7" t="s">
        <v>51</v>
      </c>
      <c r="F598" s="6" t="s">
        <v>3862</v>
      </c>
      <c r="G598" s="6" t="s">
        <v>34</v>
      </c>
      <c r="H598" s="6" t="s">
        <v>43</v>
      </c>
      <c r="I598" s="34">
        <v>42115</v>
      </c>
      <c r="J598" s="34">
        <v>43079</v>
      </c>
      <c r="K598" s="6">
        <v>77</v>
      </c>
      <c r="L598" s="6" t="s">
        <v>70</v>
      </c>
      <c r="M598" s="6" t="s">
        <v>85</v>
      </c>
      <c r="N598" s="6" t="s">
        <v>230</v>
      </c>
      <c r="O598" s="16">
        <v>43108</v>
      </c>
      <c r="P598" s="7" t="s">
        <v>399</v>
      </c>
      <c r="Q598" s="7" t="s">
        <v>397</v>
      </c>
      <c r="R598" s="7" t="s">
        <v>398</v>
      </c>
      <c r="S598" s="25" t="s">
        <v>396</v>
      </c>
      <c r="T598" s="26" t="s">
        <v>54</v>
      </c>
    </row>
    <row r="599" spans="1:22" x14ac:dyDescent="0.3">
      <c r="A599" s="19" t="s">
        <v>3244</v>
      </c>
      <c r="B599" s="6" t="s">
        <v>6</v>
      </c>
      <c r="C599" s="6" t="s">
        <v>16</v>
      </c>
      <c r="D599" s="6" t="s">
        <v>27</v>
      </c>
      <c r="E599" s="7" t="s">
        <v>51</v>
      </c>
      <c r="F599" s="6" t="s">
        <v>3862</v>
      </c>
      <c r="G599" s="6" t="s">
        <v>34</v>
      </c>
      <c r="H599" s="6" t="s">
        <v>44</v>
      </c>
      <c r="I599" s="34">
        <v>42666</v>
      </c>
      <c r="J599" s="34">
        <v>43122</v>
      </c>
      <c r="K599" s="6">
        <v>35</v>
      </c>
      <c r="L599" s="6" t="s">
        <v>71</v>
      </c>
      <c r="M599" s="6" t="s">
        <v>82</v>
      </c>
      <c r="N599" s="6" t="s">
        <v>230</v>
      </c>
      <c r="O599" s="16">
        <v>43132</v>
      </c>
      <c r="P599" s="7" t="s">
        <v>3245</v>
      </c>
      <c r="Q599" s="7" t="s">
        <v>3246</v>
      </c>
      <c r="R599" s="7" t="s">
        <v>51</v>
      </c>
      <c r="S599" s="25" t="s">
        <v>3248</v>
      </c>
      <c r="T599" s="26" t="s">
        <v>54</v>
      </c>
      <c r="U599" s="8" t="s">
        <v>3247</v>
      </c>
    </row>
    <row r="600" spans="1:22" x14ac:dyDescent="0.3">
      <c r="A600" s="19" t="s">
        <v>1853</v>
      </c>
      <c r="B600" s="6" t="s">
        <v>6</v>
      </c>
      <c r="C600" s="6" t="s">
        <v>16</v>
      </c>
      <c r="D600" s="6" t="s">
        <v>25</v>
      </c>
      <c r="E600" s="7" t="s">
        <v>2840</v>
      </c>
      <c r="F600" s="6" t="s">
        <v>3862</v>
      </c>
      <c r="G600" s="6" t="s">
        <v>34</v>
      </c>
      <c r="H600" s="6" t="s">
        <v>43</v>
      </c>
      <c r="I600" s="34">
        <v>41198</v>
      </c>
      <c r="J600" s="34">
        <v>41399</v>
      </c>
      <c r="K600" s="6">
        <v>4</v>
      </c>
      <c r="L600" s="6" t="s">
        <v>70</v>
      </c>
      <c r="M600" s="6" t="s">
        <v>85</v>
      </c>
      <c r="N600" s="6" t="s">
        <v>231</v>
      </c>
      <c r="O600" s="16">
        <v>43121</v>
      </c>
      <c r="P600" s="7" t="s">
        <v>1854</v>
      </c>
      <c r="Q600" s="7" t="s">
        <v>51</v>
      </c>
      <c r="R600" s="7" t="s">
        <v>51</v>
      </c>
      <c r="S600" s="25" t="s">
        <v>1854</v>
      </c>
      <c r="T600" s="26" t="s">
        <v>54</v>
      </c>
      <c r="V600" s="9" t="s">
        <v>1428</v>
      </c>
    </row>
    <row r="601" spans="1:22" x14ac:dyDescent="0.3">
      <c r="A601" s="19" t="s">
        <v>1855</v>
      </c>
      <c r="B601" s="6" t="s">
        <v>7</v>
      </c>
      <c r="C601" s="6" t="s">
        <v>843</v>
      </c>
      <c r="D601" s="6" t="s">
        <v>2682</v>
      </c>
      <c r="E601" s="7" t="s">
        <v>1856</v>
      </c>
      <c r="F601" s="6" t="s">
        <v>3862</v>
      </c>
      <c r="G601" s="6" t="s">
        <v>34</v>
      </c>
      <c r="H601" s="6" t="s">
        <v>44</v>
      </c>
      <c r="I601" s="34">
        <v>42345</v>
      </c>
      <c r="J601" s="34">
        <v>43014</v>
      </c>
      <c r="K601" s="6">
        <v>70</v>
      </c>
      <c r="L601" s="6" t="s">
        <v>70</v>
      </c>
      <c r="M601" s="6" t="s">
        <v>85</v>
      </c>
      <c r="N601" s="6" t="s">
        <v>229</v>
      </c>
      <c r="O601" s="16">
        <v>43121</v>
      </c>
      <c r="P601" s="7" t="s">
        <v>51</v>
      </c>
      <c r="Q601" s="7" t="s">
        <v>51</v>
      </c>
      <c r="R601" s="7" t="s">
        <v>51</v>
      </c>
      <c r="S601" s="25" t="s">
        <v>1857</v>
      </c>
      <c r="T601" s="26" t="s">
        <v>54</v>
      </c>
    </row>
    <row r="602" spans="1:22" x14ac:dyDescent="0.3">
      <c r="A602" s="19" t="s">
        <v>400</v>
      </c>
      <c r="B602" s="6" t="s">
        <v>7</v>
      </c>
      <c r="C602" s="6" t="s">
        <v>16</v>
      </c>
      <c r="D602" s="6" t="s">
        <v>27</v>
      </c>
      <c r="E602" s="7" t="s">
        <v>51</v>
      </c>
      <c r="F602" s="6" t="s">
        <v>3862</v>
      </c>
      <c r="G602" s="6" t="s">
        <v>35</v>
      </c>
      <c r="H602" s="6" t="s">
        <v>43</v>
      </c>
      <c r="I602" s="34">
        <v>42914</v>
      </c>
      <c r="J602" s="34">
        <v>43105</v>
      </c>
      <c r="K602" s="6">
        <v>33</v>
      </c>
      <c r="L602" s="6" t="s">
        <v>70</v>
      </c>
      <c r="M602" s="6" t="s">
        <v>82</v>
      </c>
      <c r="N602" s="6" t="s">
        <v>230</v>
      </c>
      <c r="O602" s="16">
        <v>43109</v>
      </c>
      <c r="P602" s="7" t="s">
        <v>402</v>
      </c>
      <c r="Q602" s="7" t="s">
        <v>403</v>
      </c>
      <c r="R602" s="23" t="s">
        <v>51</v>
      </c>
      <c r="S602" s="25" t="s">
        <v>401</v>
      </c>
      <c r="T602" s="26" t="s">
        <v>54</v>
      </c>
    </row>
    <row r="603" spans="1:22" x14ac:dyDescent="0.3">
      <c r="A603" s="19" t="s">
        <v>1858</v>
      </c>
      <c r="B603" s="6" t="s">
        <v>7</v>
      </c>
      <c r="C603" s="6" t="s">
        <v>18</v>
      </c>
      <c r="D603" s="6" t="s">
        <v>2682</v>
      </c>
      <c r="E603" s="7" t="s">
        <v>2918</v>
      </c>
      <c r="F603" s="6" t="s">
        <v>3862</v>
      </c>
      <c r="G603" s="6" t="s">
        <v>34</v>
      </c>
      <c r="H603" s="6" t="s">
        <v>43</v>
      </c>
      <c r="I603" s="34">
        <v>40233</v>
      </c>
      <c r="J603" s="34">
        <v>43014</v>
      </c>
      <c r="K603" s="6">
        <v>50</v>
      </c>
      <c r="L603" s="6" t="s">
        <v>70</v>
      </c>
      <c r="M603" s="6" t="s">
        <v>85</v>
      </c>
      <c r="N603" s="6" t="s">
        <v>229</v>
      </c>
      <c r="O603" s="16">
        <v>43121</v>
      </c>
      <c r="P603" s="25" t="s">
        <v>1860</v>
      </c>
      <c r="Q603" s="7" t="s">
        <v>51</v>
      </c>
      <c r="R603" s="7" t="s">
        <v>51</v>
      </c>
      <c r="S603" s="25" t="s">
        <v>1859</v>
      </c>
      <c r="T603" s="26" t="s">
        <v>54</v>
      </c>
      <c r="V603" s="9" t="s">
        <v>1428</v>
      </c>
    </row>
    <row r="604" spans="1:22" x14ac:dyDescent="0.3">
      <c r="A604" s="19" t="s">
        <v>1861</v>
      </c>
      <c r="B604" s="6" t="s">
        <v>7</v>
      </c>
      <c r="C604" s="6" t="s">
        <v>843</v>
      </c>
      <c r="D604" s="6" t="s">
        <v>2682</v>
      </c>
      <c r="E604" s="7" t="s">
        <v>1862</v>
      </c>
      <c r="F604" s="6" t="s">
        <v>3862</v>
      </c>
      <c r="G604" s="6" t="s">
        <v>34</v>
      </c>
      <c r="H604" s="6" t="s">
        <v>44</v>
      </c>
      <c r="I604" s="34">
        <v>39839</v>
      </c>
      <c r="J604" s="34">
        <v>39939</v>
      </c>
      <c r="K604" s="6">
        <v>20</v>
      </c>
      <c r="L604" s="6" t="s">
        <v>70</v>
      </c>
      <c r="M604" s="6" t="s">
        <v>85</v>
      </c>
      <c r="N604" s="6" t="s">
        <v>231</v>
      </c>
      <c r="O604" s="16">
        <v>43121</v>
      </c>
      <c r="P604" s="7" t="s">
        <v>1863</v>
      </c>
      <c r="Q604" s="7" t="s">
        <v>51</v>
      </c>
      <c r="R604" s="7" t="s">
        <v>51</v>
      </c>
      <c r="S604" s="25" t="s">
        <v>1864</v>
      </c>
      <c r="T604" s="26" t="s">
        <v>54</v>
      </c>
    </row>
    <row r="605" spans="1:22" x14ac:dyDescent="0.3">
      <c r="A605" s="19" t="s">
        <v>1865</v>
      </c>
      <c r="B605" s="6" t="s">
        <v>7</v>
      </c>
      <c r="C605" s="6" t="s">
        <v>843</v>
      </c>
      <c r="D605" s="6" t="s">
        <v>2682</v>
      </c>
      <c r="E605" s="7" t="s">
        <v>1862</v>
      </c>
      <c r="F605" s="6" t="s">
        <v>3862</v>
      </c>
      <c r="G605" s="6" t="s">
        <v>34</v>
      </c>
      <c r="H605" s="6" t="s">
        <v>43</v>
      </c>
      <c r="I605" s="34">
        <v>38940</v>
      </c>
      <c r="J605" s="34">
        <v>39035</v>
      </c>
      <c r="K605" s="6">
        <v>89</v>
      </c>
      <c r="L605" s="6" t="s">
        <v>70</v>
      </c>
      <c r="M605" s="6" t="s">
        <v>85</v>
      </c>
      <c r="N605" s="6" t="s">
        <v>231</v>
      </c>
      <c r="O605" s="16">
        <v>43121</v>
      </c>
      <c r="P605" s="7" t="s">
        <v>1863</v>
      </c>
      <c r="Q605" s="7" t="s">
        <v>51</v>
      </c>
      <c r="R605" s="7" t="s">
        <v>51</v>
      </c>
      <c r="S605" s="25" t="s">
        <v>1866</v>
      </c>
      <c r="T605" s="26" t="s">
        <v>54</v>
      </c>
      <c r="V605" s="9" t="s">
        <v>1428</v>
      </c>
    </row>
    <row r="606" spans="1:22" x14ac:dyDescent="0.3">
      <c r="A606" s="19" t="s">
        <v>404</v>
      </c>
      <c r="B606" s="6" t="s">
        <v>7</v>
      </c>
      <c r="C606" s="6" t="s">
        <v>16</v>
      </c>
      <c r="D606" s="6" t="s">
        <v>25</v>
      </c>
      <c r="E606" s="7" t="s">
        <v>405</v>
      </c>
      <c r="F606" s="6" t="s">
        <v>3862</v>
      </c>
      <c r="G606" s="6" t="s">
        <v>34</v>
      </c>
      <c r="H606" s="6" t="s">
        <v>44</v>
      </c>
      <c r="I606" s="34">
        <v>39251</v>
      </c>
      <c r="J606" s="34">
        <v>42727</v>
      </c>
      <c r="K606" s="6">
        <v>244</v>
      </c>
      <c r="L606" s="6" t="s">
        <v>70</v>
      </c>
      <c r="M606" s="6" t="s">
        <v>85</v>
      </c>
      <c r="N606" s="6" t="s">
        <v>229</v>
      </c>
      <c r="O606" s="16">
        <v>43109</v>
      </c>
      <c r="P606" s="7" t="s">
        <v>407</v>
      </c>
      <c r="Q606" s="23" t="s">
        <v>51</v>
      </c>
      <c r="R606" s="23" t="s">
        <v>51</v>
      </c>
      <c r="S606" s="25" t="s">
        <v>406</v>
      </c>
      <c r="T606" s="26" t="s">
        <v>54</v>
      </c>
    </row>
    <row r="607" spans="1:22" x14ac:dyDescent="0.3">
      <c r="A607" s="19" t="s">
        <v>408</v>
      </c>
      <c r="B607" s="6" t="s">
        <v>7</v>
      </c>
      <c r="C607" s="6" t="s">
        <v>16</v>
      </c>
      <c r="D607" s="6" t="s">
        <v>27</v>
      </c>
      <c r="E607" s="7" t="s">
        <v>51</v>
      </c>
      <c r="F607" s="6" t="s">
        <v>3862</v>
      </c>
      <c r="G607" s="6" t="s">
        <v>34</v>
      </c>
      <c r="H607" s="6" t="s">
        <v>43</v>
      </c>
      <c r="I607" s="34">
        <v>42674</v>
      </c>
      <c r="J607" s="34">
        <v>43090</v>
      </c>
      <c r="K607" s="6">
        <v>19</v>
      </c>
      <c r="L607" s="6" t="s">
        <v>70</v>
      </c>
      <c r="M607" s="6" t="s">
        <v>85</v>
      </c>
      <c r="N607" s="6" t="s">
        <v>230</v>
      </c>
      <c r="O607" s="16">
        <v>43109</v>
      </c>
      <c r="P607" s="7" t="s">
        <v>412</v>
      </c>
      <c r="Q607" s="7" t="s">
        <v>411</v>
      </c>
      <c r="R607" s="7" t="s">
        <v>410</v>
      </c>
      <c r="S607" s="25" t="s">
        <v>409</v>
      </c>
      <c r="T607" s="26" t="s">
        <v>54</v>
      </c>
    </row>
    <row r="608" spans="1:22" x14ac:dyDescent="0.3">
      <c r="A608" s="19" t="s">
        <v>1867</v>
      </c>
      <c r="B608" s="6" t="s">
        <v>7</v>
      </c>
      <c r="C608" s="6" t="s">
        <v>843</v>
      </c>
      <c r="D608" s="6" t="s">
        <v>27</v>
      </c>
      <c r="E608" s="7" t="s">
        <v>51</v>
      </c>
      <c r="F608" s="6" t="s">
        <v>3862</v>
      </c>
      <c r="G608" s="6" t="s">
        <v>34</v>
      </c>
      <c r="H608" s="6" t="s">
        <v>43</v>
      </c>
      <c r="I608" s="34">
        <v>42983</v>
      </c>
      <c r="J608" s="34">
        <v>43074</v>
      </c>
      <c r="K608" s="6">
        <v>31</v>
      </c>
      <c r="L608" s="6" t="s">
        <v>70</v>
      </c>
      <c r="M608" s="6" t="s">
        <v>85</v>
      </c>
      <c r="N608" s="6" t="s">
        <v>230</v>
      </c>
      <c r="O608" s="16">
        <v>43121</v>
      </c>
      <c r="P608" s="25" t="s">
        <v>1868</v>
      </c>
      <c r="Q608" s="7" t="s">
        <v>51</v>
      </c>
      <c r="R608" s="7" t="s">
        <v>51</v>
      </c>
      <c r="S608" s="25" t="s">
        <v>1870</v>
      </c>
      <c r="T608" s="26" t="s">
        <v>54</v>
      </c>
      <c r="U608" s="8" t="s">
        <v>1869</v>
      </c>
    </row>
    <row r="609" spans="1:21" x14ac:dyDescent="0.3">
      <c r="A609" s="19" t="s">
        <v>413</v>
      </c>
      <c r="B609" s="6" t="s">
        <v>7</v>
      </c>
      <c r="C609" s="6" t="s">
        <v>18</v>
      </c>
      <c r="D609" s="6" t="s">
        <v>25</v>
      </c>
      <c r="E609" s="7" t="s">
        <v>414</v>
      </c>
      <c r="F609" s="6" t="s">
        <v>3862</v>
      </c>
      <c r="G609" s="6" t="s">
        <v>35</v>
      </c>
      <c r="H609" s="6" t="s">
        <v>43</v>
      </c>
      <c r="I609" s="34">
        <v>40830</v>
      </c>
      <c r="J609" s="34">
        <v>43082</v>
      </c>
      <c r="K609" s="6">
        <v>58</v>
      </c>
      <c r="L609" s="6" t="s">
        <v>67</v>
      </c>
      <c r="M609" s="6" t="s">
        <v>85</v>
      </c>
      <c r="N609" s="6" t="s">
        <v>230</v>
      </c>
      <c r="O609" s="16">
        <v>43109</v>
      </c>
      <c r="P609" s="7" t="s">
        <v>416</v>
      </c>
      <c r="Q609" s="7" t="s">
        <v>417</v>
      </c>
      <c r="R609" s="23" t="s">
        <v>51</v>
      </c>
      <c r="S609" s="25" t="s">
        <v>415</v>
      </c>
      <c r="T609" s="26" t="s">
        <v>54</v>
      </c>
    </row>
    <row r="610" spans="1:21" x14ac:dyDescent="0.3">
      <c r="A610" s="19" t="s">
        <v>1871</v>
      </c>
      <c r="B610" s="6" t="s">
        <v>7</v>
      </c>
      <c r="C610" s="6" t="s">
        <v>18</v>
      </c>
      <c r="D610" s="6" t="s">
        <v>27</v>
      </c>
      <c r="E610" s="7" t="s">
        <v>51</v>
      </c>
      <c r="F610" s="6" t="s">
        <v>3862</v>
      </c>
      <c r="G610" s="6" t="s">
        <v>34</v>
      </c>
      <c r="H610" s="6" t="s">
        <v>43</v>
      </c>
      <c r="I610" s="34">
        <v>41933</v>
      </c>
      <c r="J610" s="34">
        <v>42797</v>
      </c>
      <c r="K610" s="6">
        <v>10</v>
      </c>
      <c r="L610" s="6" t="s">
        <v>67</v>
      </c>
      <c r="M610" s="6" t="s">
        <v>85</v>
      </c>
      <c r="N610" s="6" t="s">
        <v>229</v>
      </c>
      <c r="O610" s="16">
        <v>43121</v>
      </c>
      <c r="P610" s="7" t="s">
        <v>1873</v>
      </c>
      <c r="Q610" s="7" t="s">
        <v>411</v>
      </c>
      <c r="R610" s="7" t="s">
        <v>51</v>
      </c>
      <c r="S610" s="25" t="s">
        <v>1872</v>
      </c>
      <c r="T610" s="26" t="s">
        <v>54</v>
      </c>
    </row>
    <row r="611" spans="1:21" x14ac:dyDescent="0.3">
      <c r="A611" s="19" t="s">
        <v>1874</v>
      </c>
      <c r="B611" s="6" t="s">
        <v>7</v>
      </c>
      <c r="C611" s="6" t="s">
        <v>16</v>
      </c>
      <c r="D611" s="6" t="s">
        <v>25</v>
      </c>
      <c r="E611" s="7" t="s">
        <v>1875</v>
      </c>
      <c r="F611" s="40" t="s">
        <v>3861</v>
      </c>
      <c r="G611" s="6" t="s">
        <v>34</v>
      </c>
      <c r="H611" s="6" t="s">
        <v>44</v>
      </c>
      <c r="I611" s="34">
        <v>37312</v>
      </c>
      <c r="J611" s="34">
        <v>43116</v>
      </c>
      <c r="K611" s="6">
        <v>784</v>
      </c>
      <c r="L611" s="6" t="s">
        <v>70</v>
      </c>
      <c r="M611" s="6" t="s">
        <v>84</v>
      </c>
      <c r="N611" s="6" t="s">
        <v>230</v>
      </c>
      <c r="O611" s="16">
        <v>43121</v>
      </c>
      <c r="P611" s="7" t="s">
        <v>1876</v>
      </c>
      <c r="Q611" s="7" t="s">
        <v>51</v>
      </c>
      <c r="R611" s="7" t="s">
        <v>51</v>
      </c>
      <c r="S611" s="25" t="s">
        <v>1878</v>
      </c>
      <c r="T611" s="26" t="s">
        <v>54</v>
      </c>
      <c r="U611" s="8" t="s">
        <v>1877</v>
      </c>
    </row>
    <row r="612" spans="1:21" x14ac:dyDescent="0.3">
      <c r="A612" s="19" t="s">
        <v>591</v>
      </c>
      <c r="B612" s="6" t="s">
        <v>6</v>
      </c>
      <c r="C612" s="6" t="s">
        <v>16</v>
      </c>
      <c r="D612" s="6" t="s">
        <v>22</v>
      </c>
      <c r="E612" s="7" t="s">
        <v>590</v>
      </c>
      <c r="F612" s="40" t="s">
        <v>3861</v>
      </c>
      <c r="G612" s="6" t="s">
        <v>34</v>
      </c>
      <c r="H612" s="6" t="s">
        <v>43</v>
      </c>
      <c r="I612" s="34">
        <v>42755</v>
      </c>
      <c r="J612" s="34">
        <v>43110</v>
      </c>
      <c r="K612" s="6">
        <v>71</v>
      </c>
      <c r="L612" s="6" t="s">
        <v>66</v>
      </c>
      <c r="M612" s="6" t="s">
        <v>117</v>
      </c>
      <c r="N612" s="6" t="s">
        <v>230</v>
      </c>
      <c r="O612" s="16">
        <v>43109</v>
      </c>
      <c r="P612" s="7" t="s">
        <v>593</v>
      </c>
      <c r="Q612" s="7" t="s">
        <v>587</v>
      </c>
      <c r="R612" s="7" t="s">
        <v>588</v>
      </c>
      <c r="S612" s="25" t="s">
        <v>592</v>
      </c>
      <c r="T612" s="26" t="s">
        <v>54</v>
      </c>
    </row>
    <row r="613" spans="1:21" x14ac:dyDescent="0.3">
      <c r="A613" s="19" t="s">
        <v>418</v>
      </c>
      <c r="B613" s="6" t="s">
        <v>6</v>
      </c>
      <c r="C613" s="6" t="s">
        <v>18</v>
      </c>
      <c r="D613" s="6" t="s">
        <v>2272</v>
      </c>
      <c r="E613" s="7" t="s">
        <v>422</v>
      </c>
      <c r="F613" s="6" t="s">
        <v>3862</v>
      </c>
      <c r="G613" s="6" t="s">
        <v>34</v>
      </c>
      <c r="H613" s="6" t="s">
        <v>43</v>
      </c>
      <c r="I613" s="34">
        <v>40868</v>
      </c>
      <c r="J613" s="34">
        <v>43060</v>
      </c>
      <c r="K613" s="6">
        <v>27</v>
      </c>
      <c r="L613" s="6" t="s">
        <v>67</v>
      </c>
      <c r="M613" s="6" t="s">
        <v>85</v>
      </c>
      <c r="N613" s="6" t="s">
        <v>230</v>
      </c>
      <c r="O613" s="16">
        <v>43109</v>
      </c>
      <c r="P613" s="7" t="s">
        <v>420</v>
      </c>
      <c r="Q613" s="7" t="s">
        <v>51</v>
      </c>
      <c r="R613" s="7" t="s">
        <v>51</v>
      </c>
      <c r="S613" s="25" t="s">
        <v>419</v>
      </c>
      <c r="T613" s="26" t="s">
        <v>54</v>
      </c>
    </row>
    <row r="614" spans="1:21" x14ac:dyDescent="0.3">
      <c r="A614" s="19" t="s">
        <v>427</v>
      </c>
      <c r="B614" s="6" t="s">
        <v>6</v>
      </c>
      <c r="C614" s="6" t="s">
        <v>16</v>
      </c>
      <c r="D614" s="6" t="s">
        <v>26</v>
      </c>
      <c r="E614" s="7" t="s">
        <v>428</v>
      </c>
      <c r="F614" s="6" t="s">
        <v>3862</v>
      </c>
      <c r="G614" s="6" t="s">
        <v>35</v>
      </c>
      <c r="H614" s="6" t="s">
        <v>44</v>
      </c>
      <c r="I614" s="34">
        <v>42500</v>
      </c>
      <c r="J614" s="34">
        <v>42928</v>
      </c>
      <c r="K614" s="6">
        <v>11</v>
      </c>
      <c r="L614" s="6" t="s">
        <v>69</v>
      </c>
      <c r="M614" s="6" t="s">
        <v>83</v>
      </c>
      <c r="N614" s="6" t="s">
        <v>230</v>
      </c>
      <c r="O614" s="16">
        <v>43109</v>
      </c>
      <c r="P614" s="7" t="s">
        <v>430</v>
      </c>
      <c r="Q614" s="7" t="s">
        <v>51</v>
      </c>
      <c r="R614" s="7" t="s">
        <v>51</v>
      </c>
      <c r="S614" s="25" t="s">
        <v>429</v>
      </c>
      <c r="T614" s="26" t="s">
        <v>54</v>
      </c>
    </row>
    <row r="615" spans="1:21" x14ac:dyDescent="0.3">
      <c r="A615" s="19" t="s">
        <v>1929</v>
      </c>
      <c r="B615" s="6" t="s">
        <v>6</v>
      </c>
      <c r="C615" s="6" t="s">
        <v>16</v>
      </c>
      <c r="D615" s="6" t="s">
        <v>2682</v>
      </c>
      <c r="E615" s="7" t="s">
        <v>1930</v>
      </c>
      <c r="F615" s="6" t="s">
        <v>3862</v>
      </c>
      <c r="G615" s="6" t="s">
        <v>34</v>
      </c>
      <c r="H615" s="6" t="s">
        <v>43</v>
      </c>
      <c r="I615" s="34">
        <v>42155</v>
      </c>
      <c r="J615" s="34">
        <v>43082</v>
      </c>
      <c r="K615" s="6">
        <v>23</v>
      </c>
      <c r="L615" s="6" t="s">
        <v>70</v>
      </c>
      <c r="M615" s="6" t="s">
        <v>85</v>
      </c>
      <c r="N615" s="6" t="s">
        <v>230</v>
      </c>
      <c r="O615" s="16">
        <v>43122</v>
      </c>
      <c r="P615" s="7" t="s">
        <v>1933</v>
      </c>
      <c r="Q615" s="7" t="s">
        <v>51</v>
      </c>
      <c r="R615" s="7" t="s">
        <v>51</v>
      </c>
      <c r="S615" s="25" t="s">
        <v>1931</v>
      </c>
      <c r="T615" s="26" t="s">
        <v>54</v>
      </c>
      <c r="U615" s="8" t="s">
        <v>1932</v>
      </c>
    </row>
    <row r="616" spans="1:21" x14ac:dyDescent="0.3">
      <c r="A616" s="19" t="s">
        <v>1934</v>
      </c>
      <c r="B616" s="6" t="s">
        <v>6</v>
      </c>
      <c r="C616" s="6" t="s">
        <v>18</v>
      </c>
      <c r="D616" s="6" t="s">
        <v>2835</v>
      </c>
      <c r="E616" s="7" t="s">
        <v>1936</v>
      </c>
      <c r="F616" s="6" t="s">
        <v>3862</v>
      </c>
      <c r="G616" s="6" t="s">
        <v>35</v>
      </c>
      <c r="H616" s="6" t="s">
        <v>43</v>
      </c>
      <c r="I616" s="34">
        <v>39158</v>
      </c>
      <c r="J616" s="34">
        <v>40058</v>
      </c>
      <c r="K616" s="6">
        <v>15</v>
      </c>
      <c r="L616" s="6" t="s">
        <v>70</v>
      </c>
      <c r="M616" s="6" t="s">
        <v>85</v>
      </c>
      <c r="N616" s="6" t="s">
        <v>231</v>
      </c>
      <c r="O616" s="16">
        <v>43122</v>
      </c>
      <c r="P616" s="7" t="s">
        <v>1935</v>
      </c>
      <c r="Q616" s="7" t="s">
        <v>51</v>
      </c>
      <c r="R616" s="7" t="s">
        <v>51</v>
      </c>
      <c r="S616" s="25" t="s">
        <v>1937</v>
      </c>
      <c r="T616" s="26" t="s">
        <v>54</v>
      </c>
    </row>
    <row r="617" spans="1:21" x14ac:dyDescent="0.3">
      <c r="A617" s="19" t="s">
        <v>1938</v>
      </c>
      <c r="B617" s="3" t="s">
        <v>3853</v>
      </c>
      <c r="C617" s="6" t="s">
        <v>16</v>
      </c>
      <c r="D617" s="6" t="s">
        <v>2682</v>
      </c>
      <c r="E617" s="7" t="s">
        <v>1939</v>
      </c>
      <c r="F617" s="6" t="s">
        <v>3862</v>
      </c>
      <c r="G617" s="6" t="s">
        <v>34</v>
      </c>
      <c r="H617" s="6" t="s">
        <v>43</v>
      </c>
      <c r="I617" s="34">
        <v>42789</v>
      </c>
      <c r="J617" s="34">
        <v>43121</v>
      </c>
      <c r="K617" s="6">
        <v>38</v>
      </c>
      <c r="L617" s="6" t="s">
        <v>66</v>
      </c>
      <c r="M617" s="6" t="s">
        <v>85</v>
      </c>
      <c r="N617" s="6" t="s">
        <v>230</v>
      </c>
      <c r="O617" s="16">
        <v>43122</v>
      </c>
      <c r="P617" s="7" t="s">
        <v>1940</v>
      </c>
      <c r="Q617" s="7" t="s">
        <v>51</v>
      </c>
      <c r="R617" s="7" t="s">
        <v>51</v>
      </c>
      <c r="S617" s="25" t="s">
        <v>1941</v>
      </c>
      <c r="T617" s="26" t="s">
        <v>54</v>
      </c>
      <c r="U617" s="8" t="s">
        <v>1942</v>
      </c>
    </row>
    <row r="618" spans="1:21" x14ac:dyDescent="0.3">
      <c r="A618" s="19" t="s">
        <v>1943</v>
      </c>
      <c r="B618" s="6" t="s">
        <v>7</v>
      </c>
      <c r="C618" s="6" t="s">
        <v>16</v>
      </c>
      <c r="D618" s="6" t="s">
        <v>27</v>
      </c>
      <c r="E618" s="7" t="s">
        <v>51</v>
      </c>
      <c r="F618" s="6" t="s">
        <v>3862</v>
      </c>
      <c r="G618" s="6" t="s">
        <v>35</v>
      </c>
      <c r="H618" s="6" t="s">
        <v>43</v>
      </c>
      <c r="I618" s="34">
        <v>41552</v>
      </c>
      <c r="J618" s="34">
        <v>42139</v>
      </c>
      <c r="K618" s="6">
        <v>17</v>
      </c>
      <c r="L618" s="6" t="s">
        <v>70</v>
      </c>
      <c r="M618" s="6" t="s">
        <v>85</v>
      </c>
      <c r="N618" s="6" t="s">
        <v>231</v>
      </c>
      <c r="O618" s="16">
        <v>43122</v>
      </c>
      <c r="P618" s="7" t="s">
        <v>1945</v>
      </c>
      <c r="Q618" s="7" t="s">
        <v>51</v>
      </c>
      <c r="R618" s="7" t="s">
        <v>51</v>
      </c>
      <c r="S618" s="25" t="s">
        <v>1944</v>
      </c>
      <c r="T618" s="26" t="s">
        <v>54</v>
      </c>
    </row>
    <row r="619" spans="1:21" x14ac:dyDescent="0.3">
      <c r="A619" s="19" t="s">
        <v>1946</v>
      </c>
      <c r="B619" s="6" t="s">
        <v>9</v>
      </c>
      <c r="C619" s="6" t="s">
        <v>16</v>
      </c>
      <c r="D619" s="6" t="s">
        <v>27</v>
      </c>
      <c r="E619" s="7" t="s">
        <v>51</v>
      </c>
      <c r="F619" s="6" t="s">
        <v>3862</v>
      </c>
      <c r="G619" s="6" t="s">
        <v>36</v>
      </c>
      <c r="H619" s="6" t="s">
        <v>44</v>
      </c>
      <c r="I619" s="34">
        <v>42941</v>
      </c>
      <c r="J619" s="34">
        <v>43016</v>
      </c>
      <c r="K619" s="6">
        <v>10</v>
      </c>
      <c r="L619" s="6" t="s">
        <v>70</v>
      </c>
      <c r="M619" s="6" t="s">
        <v>85</v>
      </c>
      <c r="N619" s="6" t="s">
        <v>229</v>
      </c>
      <c r="O619" s="16">
        <v>43122</v>
      </c>
      <c r="P619" s="7" t="s">
        <v>1950</v>
      </c>
      <c r="Q619" s="7" t="s">
        <v>1948</v>
      </c>
      <c r="R619" s="7" t="s">
        <v>1949</v>
      </c>
      <c r="S619" s="25" t="s">
        <v>1947</v>
      </c>
      <c r="T619" s="26" t="s">
        <v>54</v>
      </c>
    </row>
    <row r="620" spans="1:21" x14ac:dyDescent="0.3">
      <c r="A620" s="19" t="s">
        <v>1951</v>
      </c>
      <c r="B620" s="6" t="s">
        <v>3856</v>
      </c>
      <c r="C620" s="6" t="s">
        <v>16</v>
      </c>
      <c r="D620" s="6" t="s">
        <v>2835</v>
      </c>
      <c r="E620" s="7" t="s">
        <v>1952</v>
      </c>
      <c r="F620" s="6" t="s">
        <v>3862</v>
      </c>
      <c r="G620" s="6" t="s">
        <v>34</v>
      </c>
      <c r="H620" s="6" t="s">
        <v>43</v>
      </c>
      <c r="I620" s="34">
        <v>39909</v>
      </c>
      <c r="J620" s="34">
        <v>43090</v>
      </c>
      <c r="K620" s="6">
        <v>32</v>
      </c>
      <c r="L620" s="6" t="s">
        <v>70</v>
      </c>
      <c r="M620" s="6" t="s">
        <v>85</v>
      </c>
      <c r="N620" s="6" t="s">
        <v>230</v>
      </c>
      <c r="O620" s="16">
        <v>43122</v>
      </c>
      <c r="P620" s="7" t="s">
        <v>1954</v>
      </c>
      <c r="Q620" s="7" t="s">
        <v>51</v>
      </c>
      <c r="R620" s="7" t="s">
        <v>51</v>
      </c>
      <c r="S620" s="25" t="s">
        <v>1953</v>
      </c>
      <c r="T620" s="26" t="s">
        <v>54</v>
      </c>
    </row>
    <row r="621" spans="1:21" x14ac:dyDescent="0.3">
      <c r="A621" s="19" t="s">
        <v>1955</v>
      </c>
      <c r="B621" s="6" t="s">
        <v>4</v>
      </c>
      <c r="C621" s="6" t="s">
        <v>16</v>
      </c>
      <c r="D621" s="6" t="s">
        <v>25</v>
      </c>
      <c r="E621" s="7" t="s">
        <v>1252</v>
      </c>
      <c r="F621" s="6" t="s">
        <v>3862</v>
      </c>
      <c r="G621" s="6" t="s">
        <v>34</v>
      </c>
      <c r="H621" s="6" t="s">
        <v>44</v>
      </c>
      <c r="I621" s="34">
        <v>40429</v>
      </c>
      <c r="J621" s="34">
        <v>40527</v>
      </c>
      <c r="K621" s="6">
        <v>22</v>
      </c>
      <c r="L621" s="6" t="s">
        <v>70</v>
      </c>
      <c r="M621" s="6" t="s">
        <v>85</v>
      </c>
      <c r="N621" s="6" t="s">
        <v>231</v>
      </c>
      <c r="O621" s="16">
        <v>43122</v>
      </c>
      <c r="P621" s="7" t="s">
        <v>1957</v>
      </c>
      <c r="Q621" s="7" t="s">
        <v>51</v>
      </c>
      <c r="R621" s="7" t="s">
        <v>51</v>
      </c>
      <c r="S621" s="25" t="s">
        <v>1956</v>
      </c>
      <c r="T621" s="26" t="s">
        <v>54</v>
      </c>
      <c r="U621" s="8" t="s">
        <v>1428</v>
      </c>
    </row>
    <row r="622" spans="1:21" x14ac:dyDescent="0.3">
      <c r="A622" s="19" t="s">
        <v>421</v>
      </c>
      <c r="B622" s="6" t="s">
        <v>6</v>
      </c>
      <c r="C622" s="6" t="s">
        <v>16</v>
      </c>
      <c r="D622" s="6" t="s">
        <v>27</v>
      </c>
      <c r="E622" s="7" t="s">
        <v>51</v>
      </c>
      <c r="F622" s="40" t="s">
        <v>3861</v>
      </c>
      <c r="G622" s="6" t="s">
        <v>34</v>
      </c>
      <c r="H622" s="6" t="s">
        <v>43</v>
      </c>
      <c r="I622" s="34">
        <v>40931</v>
      </c>
      <c r="J622" s="34">
        <v>43109</v>
      </c>
      <c r="K622" s="6">
        <v>275</v>
      </c>
      <c r="L622" s="6" t="s">
        <v>66</v>
      </c>
      <c r="M622" s="6" t="s">
        <v>118</v>
      </c>
      <c r="N622" s="6" t="s">
        <v>230</v>
      </c>
      <c r="O622" s="16">
        <v>43109</v>
      </c>
      <c r="P622" s="7" t="s">
        <v>423</v>
      </c>
      <c r="Q622" s="7" t="s">
        <v>425</v>
      </c>
      <c r="R622" s="7" t="s">
        <v>424</v>
      </c>
      <c r="S622" s="25" t="s">
        <v>426</v>
      </c>
      <c r="T622" s="26" t="s">
        <v>54</v>
      </c>
    </row>
    <row r="623" spans="1:21" x14ac:dyDescent="0.3">
      <c r="A623" s="19" t="s">
        <v>1958</v>
      </c>
      <c r="B623" s="6" t="s">
        <v>6</v>
      </c>
      <c r="C623" s="6" t="s">
        <v>16</v>
      </c>
      <c r="D623" s="6" t="s">
        <v>2682</v>
      </c>
      <c r="E623" s="7" t="s">
        <v>1958</v>
      </c>
      <c r="F623" s="40" t="s">
        <v>3859</v>
      </c>
      <c r="G623" s="6" t="s">
        <v>34</v>
      </c>
      <c r="H623" s="6" t="s">
        <v>44</v>
      </c>
      <c r="I623" s="34">
        <v>41935</v>
      </c>
      <c r="J623" s="34">
        <v>41955</v>
      </c>
      <c r="K623" s="6">
        <v>13</v>
      </c>
      <c r="L623" s="6" t="s">
        <v>70</v>
      </c>
      <c r="M623" s="6" t="s">
        <v>85</v>
      </c>
      <c r="N623" s="6" t="s">
        <v>231</v>
      </c>
      <c r="O623" s="16">
        <v>43122</v>
      </c>
      <c r="P623" s="7" t="s">
        <v>1960</v>
      </c>
      <c r="Q623" s="7" t="s">
        <v>51</v>
      </c>
      <c r="R623" s="7" t="s">
        <v>51</v>
      </c>
      <c r="S623" s="25" t="s">
        <v>1959</v>
      </c>
      <c r="T623" s="26" t="s">
        <v>54</v>
      </c>
    </row>
    <row r="624" spans="1:21" x14ac:dyDescent="0.3">
      <c r="A624" s="19" t="s">
        <v>1967</v>
      </c>
      <c r="B624" s="6" t="s">
        <v>8</v>
      </c>
      <c r="C624" s="6" t="s">
        <v>18</v>
      </c>
      <c r="D624" s="6" t="s">
        <v>25</v>
      </c>
      <c r="E624" s="7" t="s">
        <v>1968</v>
      </c>
      <c r="F624" s="40" t="s">
        <v>3861</v>
      </c>
      <c r="G624" s="6" t="s">
        <v>35</v>
      </c>
      <c r="H624" s="6" t="s">
        <v>44</v>
      </c>
      <c r="I624" s="34">
        <v>42716</v>
      </c>
      <c r="J624" s="34">
        <v>42874</v>
      </c>
      <c r="K624" s="6">
        <v>4</v>
      </c>
      <c r="L624" s="6" t="s">
        <v>70</v>
      </c>
      <c r="M624" s="6" t="s">
        <v>85</v>
      </c>
      <c r="N624" s="6" t="s">
        <v>229</v>
      </c>
      <c r="O624" s="16">
        <v>43122</v>
      </c>
      <c r="P624" s="7" t="s">
        <v>1969</v>
      </c>
      <c r="Q624" s="7" t="s">
        <v>51</v>
      </c>
      <c r="R624" s="7" t="s">
        <v>51</v>
      </c>
      <c r="S624" s="8" t="s">
        <v>51</v>
      </c>
      <c r="T624" s="26" t="s">
        <v>54</v>
      </c>
    </row>
    <row r="625" spans="1:22" x14ac:dyDescent="0.3">
      <c r="A625" s="19" t="s">
        <v>1961</v>
      </c>
      <c r="B625" s="6" t="s">
        <v>8</v>
      </c>
      <c r="C625" s="6" t="s">
        <v>18</v>
      </c>
      <c r="D625" s="6" t="s">
        <v>2272</v>
      </c>
      <c r="E625" s="7" t="s">
        <v>1962</v>
      </c>
      <c r="F625" s="6" t="s">
        <v>3862</v>
      </c>
      <c r="G625" s="6" t="s">
        <v>35</v>
      </c>
      <c r="H625" s="6" t="s">
        <v>44</v>
      </c>
      <c r="I625" s="34">
        <v>39013</v>
      </c>
      <c r="J625" s="34">
        <v>40059</v>
      </c>
      <c r="K625" s="6">
        <v>39</v>
      </c>
      <c r="L625" s="6" t="s">
        <v>70</v>
      </c>
      <c r="M625" s="6" t="s">
        <v>85</v>
      </c>
      <c r="N625" s="6" t="s">
        <v>231</v>
      </c>
      <c r="O625" s="16">
        <v>43122</v>
      </c>
      <c r="P625" s="7" t="s">
        <v>1965</v>
      </c>
      <c r="Q625" s="7" t="s">
        <v>51</v>
      </c>
      <c r="R625" s="7" t="s">
        <v>51</v>
      </c>
      <c r="S625" s="25" t="s">
        <v>1966</v>
      </c>
      <c r="T625" s="26" t="s">
        <v>54</v>
      </c>
      <c r="U625" s="8" t="s">
        <v>1963</v>
      </c>
      <c r="V625" s="9" t="s">
        <v>1964</v>
      </c>
    </row>
    <row r="626" spans="1:22" x14ac:dyDescent="0.3">
      <c r="A626" s="19" t="s">
        <v>1970</v>
      </c>
      <c r="B626" s="6" t="s">
        <v>944</v>
      </c>
      <c r="C626" s="6" t="s">
        <v>16</v>
      </c>
      <c r="D626" s="6" t="s">
        <v>25</v>
      </c>
      <c r="E626" s="7" t="s">
        <v>1971</v>
      </c>
      <c r="F626" s="6" t="s">
        <v>3862</v>
      </c>
      <c r="G626" s="6" t="s">
        <v>35</v>
      </c>
      <c r="H626" s="6" t="s">
        <v>43</v>
      </c>
      <c r="I626" s="34">
        <v>42046</v>
      </c>
      <c r="J626" s="34">
        <v>43040</v>
      </c>
      <c r="K626" s="6">
        <v>12</v>
      </c>
      <c r="L626" s="6" t="s">
        <v>70</v>
      </c>
      <c r="M626" s="6" t="s">
        <v>87</v>
      </c>
      <c r="N626" s="6" t="s">
        <v>230</v>
      </c>
      <c r="O626" s="16">
        <v>43122</v>
      </c>
      <c r="P626" s="7" t="s">
        <v>1973</v>
      </c>
      <c r="Q626" s="7" t="s">
        <v>51</v>
      </c>
      <c r="R626" s="7" t="s">
        <v>51</v>
      </c>
      <c r="S626" s="25" t="s">
        <v>1972</v>
      </c>
      <c r="T626" s="26" t="s">
        <v>54</v>
      </c>
    </row>
    <row r="627" spans="1:22" x14ac:dyDescent="0.3">
      <c r="A627" s="19" t="s">
        <v>1974</v>
      </c>
      <c r="B627" s="6" t="s">
        <v>944</v>
      </c>
      <c r="C627" s="6" t="s">
        <v>16</v>
      </c>
      <c r="D627" s="6" t="s">
        <v>27</v>
      </c>
      <c r="E627" s="7" t="s">
        <v>51</v>
      </c>
      <c r="F627" s="40" t="s">
        <v>3859</v>
      </c>
      <c r="G627" s="6" t="s">
        <v>35</v>
      </c>
      <c r="H627" s="6" t="s">
        <v>43</v>
      </c>
      <c r="I627" s="34">
        <v>40722</v>
      </c>
      <c r="J627" s="34">
        <v>42642</v>
      </c>
      <c r="K627" s="6">
        <v>127</v>
      </c>
      <c r="L627" s="6" t="s">
        <v>70</v>
      </c>
      <c r="M627" s="6" t="s">
        <v>85</v>
      </c>
      <c r="N627" s="6" t="s">
        <v>231</v>
      </c>
      <c r="O627" s="16">
        <v>43122</v>
      </c>
      <c r="P627" s="7" t="s">
        <v>1977</v>
      </c>
      <c r="Q627" s="7" t="s">
        <v>51</v>
      </c>
      <c r="R627" s="7" t="s">
        <v>1975</v>
      </c>
      <c r="S627" s="25" t="s">
        <v>1976</v>
      </c>
      <c r="T627" s="26" t="s">
        <v>54</v>
      </c>
      <c r="U627" s="8" t="s">
        <v>1978</v>
      </c>
    </row>
    <row r="628" spans="1:22" x14ac:dyDescent="0.3">
      <c r="A628" s="19" t="s">
        <v>1979</v>
      </c>
      <c r="B628" s="6" t="s">
        <v>8</v>
      </c>
      <c r="C628" s="6" t="s">
        <v>16</v>
      </c>
      <c r="D628" s="6" t="s">
        <v>25</v>
      </c>
      <c r="E628" s="7" t="s">
        <v>1979</v>
      </c>
      <c r="F628" s="6" t="s">
        <v>3862</v>
      </c>
      <c r="G628" s="6" t="s">
        <v>34</v>
      </c>
      <c r="H628" s="6" t="s">
        <v>44</v>
      </c>
      <c r="I628" s="34">
        <v>40108</v>
      </c>
      <c r="J628" s="34">
        <v>40332</v>
      </c>
      <c r="K628" s="6">
        <v>8</v>
      </c>
      <c r="L628" s="6" t="s">
        <v>70</v>
      </c>
      <c r="M628" s="6" t="s">
        <v>85</v>
      </c>
      <c r="N628" s="6" t="s">
        <v>231</v>
      </c>
      <c r="O628" s="16">
        <v>43122</v>
      </c>
      <c r="P628" s="7" t="s">
        <v>51</v>
      </c>
      <c r="Q628" s="7" t="s">
        <v>51</v>
      </c>
      <c r="R628" s="7" t="s">
        <v>51</v>
      </c>
      <c r="S628" s="25" t="s">
        <v>1980</v>
      </c>
      <c r="T628" s="26" t="s">
        <v>54</v>
      </c>
    </row>
    <row r="629" spans="1:22" x14ac:dyDescent="0.3">
      <c r="A629" s="19" t="s">
        <v>431</v>
      </c>
      <c r="B629" s="6" t="s">
        <v>3856</v>
      </c>
      <c r="C629" s="6" t="s">
        <v>16</v>
      </c>
      <c r="D629" s="6" t="s">
        <v>25</v>
      </c>
      <c r="E629" s="7" t="s">
        <v>431</v>
      </c>
      <c r="F629" s="6" t="s">
        <v>3862</v>
      </c>
      <c r="G629" s="6" t="s">
        <v>34</v>
      </c>
      <c r="H629" s="6" t="s">
        <v>44</v>
      </c>
      <c r="I629" s="34">
        <v>42825</v>
      </c>
      <c r="J629" s="34">
        <v>43099</v>
      </c>
      <c r="K629" s="6">
        <v>65</v>
      </c>
      <c r="L629" s="6" t="s">
        <v>70</v>
      </c>
      <c r="M629" s="6" t="s">
        <v>82</v>
      </c>
      <c r="N629" s="6" t="s">
        <v>230</v>
      </c>
      <c r="O629" s="16">
        <v>43109</v>
      </c>
      <c r="P629" s="7" t="s">
        <v>432</v>
      </c>
      <c r="Q629" s="7" t="s">
        <v>434</v>
      </c>
      <c r="R629" s="7" t="s">
        <v>435</v>
      </c>
      <c r="S629" s="25" t="s">
        <v>433</v>
      </c>
      <c r="T629" s="26" t="s">
        <v>54</v>
      </c>
    </row>
    <row r="630" spans="1:22" x14ac:dyDescent="0.3">
      <c r="A630" s="19" t="s">
        <v>1981</v>
      </c>
      <c r="B630" s="6" t="s">
        <v>7</v>
      </c>
      <c r="C630" s="6" t="s">
        <v>16</v>
      </c>
      <c r="D630" s="6" t="s">
        <v>25</v>
      </c>
      <c r="E630" s="7" t="s">
        <v>1982</v>
      </c>
      <c r="F630" s="6" t="s">
        <v>3862</v>
      </c>
      <c r="G630" s="6" t="s">
        <v>34</v>
      </c>
      <c r="H630" s="6" t="s">
        <v>44</v>
      </c>
      <c r="I630" s="34">
        <v>40996</v>
      </c>
      <c r="J630" s="34">
        <v>42572</v>
      </c>
      <c r="K630" s="6">
        <v>18</v>
      </c>
      <c r="L630" s="6" t="s">
        <v>70</v>
      </c>
      <c r="M630" s="6" t="s">
        <v>85</v>
      </c>
      <c r="N630" s="6" t="s">
        <v>231</v>
      </c>
      <c r="O630" s="16">
        <v>43122</v>
      </c>
      <c r="P630" s="7" t="s">
        <v>51</v>
      </c>
      <c r="Q630" s="7" t="s">
        <v>51</v>
      </c>
      <c r="R630" s="7"/>
      <c r="S630" s="25" t="s">
        <v>1983</v>
      </c>
      <c r="T630" s="26" t="s">
        <v>54</v>
      </c>
      <c r="U630" s="8" t="s">
        <v>1984</v>
      </c>
    </row>
    <row r="631" spans="1:22" x14ac:dyDescent="0.3">
      <c r="A631" s="19" t="s">
        <v>436</v>
      </c>
      <c r="B631" s="6" t="s">
        <v>6</v>
      </c>
      <c r="C631" s="6" t="s">
        <v>18</v>
      </c>
      <c r="D631" s="6" t="s">
        <v>27</v>
      </c>
      <c r="E631" s="7" t="s">
        <v>51</v>
      </c>
      <c r="F631" s="6" t="s">
        <v>3862</v>
      </c>
      <c r="G631" s="6" t="s">
        <v>36</v>
      </c>
      <c r="H631" s="6" t="s">
        <v>44</v>
      </c>
      <c r="I631" s="34">
        <v>42487</v>
      </c>
      <c r="J631" s="34">
        <v>43101</v>
      </c>
      <c r="K631" s="6">
        <v>46</v>
      </c>
      <c r="L631" s="6" t="s">
        <v>71</v>
      </c>
      <c r="M631" s="6" t="s">
        <v>85</v>
      </c>
      <c r="N631" s="6" t="s">
        <v>230</v>
      </c>
      <c r="O631" s="16">
        <v>43109</v>
      </c>
      <c r="P631" s="7" t="s">
        <v>439</v>
      </c>
      <c r="Q631" s="7" t="s">
        <v>51</v>
      </c>
      <c r="R631" s="7" t="s">
        <v>51</v>
      </c>
      <c r="S631" s="25" t="s">
        <v>437</v>
      </c>
      <c r="T631" s="26" t="s">
        <v>54</v>
      </c>
      <c r="U631" s="8" t="s">
        <v>438</v>
      </c>
    </row>
    <row r="632" spans="1:22" x14ac:dyDescent="0.3">
      <c r="A632" s="19" t="s">
        <v>1985</v>
      </c>
      <c r="B632" s="6" t="s">
        <v>8</v>
      </c>
      <c r="C632" s="6" t="s">
        <v>16</v>
      </c>
      <c r="D632" s="6" t="s">
        <v>27</v>
      </c>
      <c r="E632" s="7" t="s">
        <v>51</v>
      </c>
      <c r="F632" s="6" t="s">
        <v>3862</v>
      </c>
      <c r="G632" s="6" t="s">
        <v>34</v>
      </c>
      <c r="H632" s="6" t="s">
        <v>43</v>
      </c>
      <c r="I632" s="34">
        <v>42703</v>
      </c>
      <c r="J632" s="34">
        <v>43111</v>
      </c>
      <c r="K632" s="6">
        <v>25</v>
      </c>
      <c r="L632" s="6" t="s">
        <v>70</v>
      </c>
      <c r="M632" s="6" t="s">
        <v>85</v>
      </c>
      <c r="N632" s="6" t="s">
        <v>230</v>
      </c>
      <c r="O632" s="16">
        <v>43122</v>
      </c>
      <c r="P632" s="7" t="s">
        <v>1986</v>
      </c>
      <c r="Q632" s="7" t="s">
        <v>1987</v>
      </c>
      <c r="R632" s="7" t="s">
        <v>1988</v>
      </c>
      <c r="S632" s="25" t="s">
        <v>1989</v>
      </c>
      <c r="T632" s="26" t="s">
        <v>54</v>
      </c>
    </row>
    <row r="633" spans="1:22" x14ac:dyDescent="0.3">
      <c r="A633" s="19" t="s">
        <v>1990</v>
      </c>
      <c r="B633" s="6" t="s">
        <v>6</v>
      </c>
      <c r="C633" s="6" t="s">
        <v>16</v>
      </c>
      <c r="D633" s="6" t="s">
        <v>25</v>
      </c>
      <c r="E633" s="7" t="s">
        <v>1273</v>
      </c>
      <c r="F633" s="40" t="s">
        <v>3861</v>
      </c>
      <c r="G633" s="6" t="s">
        <v>34</v>
      </c>
      <c r="H633" s="6" t="s">
        <v>44</v>
      </c>
      <c r="I633" s="34">
        <v>35796</v>
      </c>
      <c r="J633" s="34">
        <v>43121</v>
      </c>
      <c r="K633" s="6">
        <v>6000</v>
      </c>
      <c r="L633" s="6" t="s">
        <v>65</v>
      </c>
      <c r="M633" s="6" t="s">
        <v>87</v>
      </c>
      <c r="N633" s="6" t="s">
        <v>230</v>
      </c>
      <c r="O633" s="16">
        <v>43122</v>
      </c>
      <c r="P633" s="7" t="s">
        <v>1992</v>
      </c>
      <c r="Q633" s="7" t="s">
        <v>1996</v>
      </c>
      <c r="R633" s="7" t="s">
        <v>1993</v>
      </c>
      <c r="S633" s="25" t="s">
        <v>1994</v>
      </c>
      <c r="T633" s="26" t="s">
        <v>54</v>
      </c>
      <c r="U633" s="8" t="s">
        <v>1995</v>
      </c>
      <c r="V633" s="9" t="s">
        <v>1991</v>
      </c>
    </row>
    <row r="634" spans="1:22" x14ac:dyDescent="0.3">
      <c r="A634" s="19" t="s">
        <v>1794</v>
      </c>
      <c r="B634" s="6" t="s">
        <v>6</v>
      </c>
      <c r="C634" s="6" t="s">
        <v>16</v>
      </c>
      <c r="D634" s="6" t="s">
        <v>24</v>
      </c>
      <c r="E634" s="7" t="s">
        <v>1795</v>
      </c>
      <c r="F634" s="40" t="s">
        <v>3861</v>
      </c>
      <c r="G634" s="6" t="s">
        <v>34</v>
      </c>
      <c r="H634" s="6" t="s">
        <v>44</v>
      </c>
      <c r="I634" s="34">
        <v>42195</v>
      </c>
      <c r="J634" s="34">
        <v>42971</v>
      </c>
      <c r="K634" s="6">
        <v>79</v>
      </c>
      <c r="L634" s="6" t="s">
        <v>70</v>
      </c>
      <c r="M634" s="6" t="s">
        <v>85</v>
      </c>
      <c r="N634" s="6" t="s">
        <v>231</v>
      </c>
      <c r="O634" s="16">
        <v>43121</v>
      </c>
      <c r="P634" s="7" t="s">
        <v>1797</v>
      </c>
      <c r="Q634" s="7" t="s">
        <v>51</v>
      </c>
      <c r="R634" s="7" t="s">
        <v>51</v>
      </c>
      <c r="S634" s="25" t="s">
        <v>1798</v>
      </c>
      <c r="T634" s="26" t="s">
        <v>54</v>
      </c>
      <c r="U634" s="8" t="s">
        <v>1796</v>
      </c>
    </row>
    <row r="635" spans="1:22" x14ac:dyDescent="0.3">
      <c r="A635" s="19" t="s">
        <v>1799</v>
      </c>
      <c r="B635" s="6" t="s">
        <v>6</v>
      </c>
      <c r="C635" s="6" t="s">
        <v>17</v>
      </c>
      <c r="D635" s="6" t="s">
        <v>27</v>
      </c>
      <c r="E635" s="7" t="s">
        <v>51</v>
      </c>
      <c r="F635" s="6" t="s">
        <v>76</v>
      </c>
      <c r="G635" s="6" t="s">
        <v>34</v>
      </c>
      <c r="H635" s="6" t="s">
        <v>44</v>
      </c>
      <c r="I635" s="34">
        <v>41777</v>
      </c>
      <c r="J635" s="34">
        <v>42616</v>
      </c>
      <c r="K635" s="6">
        <v>22</v>
      </c>
      <c r="L635" s="6" t="s">
        <v>70</v>
      </c>
      <c r="M635" s="6" t="s">
        <v>85</v>
      </c>
      <c r="N635" s="6" t="s">
        <v>231</v>
      </c>
      <c r="O635" s="16">
        <v>43121</v>
      </c>
      <c r="P635" s="7" t="s">
        <v>1804</v>
      </c>
      <c r="Q635" s="7" t="s">
        <v>1802</v>
      </c>
      <c r="R635" s="7" t="s">
        <v>1803</v>
      </c>
      <c r="S635" s="25" t="s">
        <v>1800</v>
      </c>
      <c r="T635" s="26" t="s">
        <v>54</v>
      </c>
      <c r="U635" s="8" t="s">
        <v>1801</v>
      </c>
    </row>
    <row r="636" spans="1:22" x14ac:dyDescent="0.3">
      <c r="A636" s="19" t="s">
        <v>1805</v>
      </c>
      <c r="B636" s="6" t="s">
        <v>6</v>
      </c>
      <c r="C636" s="6" t="s">
        <v>16</v>
      </c>
      <c r="D636" s="6" t="s">
        <v>22</v>
      </c>
      <c r="E636" s="7" t="s">
        <v>325</v>
      </c>
      <c r="F636" s="6" t="s">
        <v>3862</v>
      </c>
      <c r="G636" s="6" t="s">
        <v>35</v>
      </c>
      <c r="H636" s="6" t="s">
        <v>43</v>
      </c>
      <c r="I636" s="34">
        <v>40524</v>
      </c>
      <c r="J636" s="34">
        <v>43086</v>
      </c>
      <c r="K636" s="6">
        <v>250</v>
      </c>
      <c r="L636" s="6" t="s">
        <v>66</v>
      </c>
      <c r="M636" s="6" t="s">
        <v>87</v>
      </c>
      <c r="N636" s="6" t="s">
        <v>230</v>
      </c>
      <c r="O636" s="16">
        <v>43121</v>
      </c>
      <c r="P636" s="7" t="s">
        <v>1806</v>
      </c>
      <c r="Q636" s="7" t="s">
        <v>51</v>
      </c>
      <c r="R636" s="7" t="s">
        <v>51</v>
      </c>
      <c r="S636" s="25" t="s">
        <v>1807</v>
      </c>
      <c r="T636" s="26" t="s">
        <v>54</v>
      </c>
    </row>
    <row r="637" spans="1:22" x14ac:dyDescent="0.3">
      <c r="A637" s="19" t="s">
        <v>1808</v>
      </c>
      <c r="B637" s="6" t="s">
        <v>6</v>
      </c>
      <c r="C637" s="6" t="s">
        <v>16</v>
      </c>
      <c r="D637" s="6" t="s">
        <v>22</v>
      </c>
      <c r="E637" s="7" t="s">
        <v>325</v>
      </c>
      <c r="F637" s="6" t="s">
        <v>3862</v>
      </c>
      <c r="G637" s="6" t="s">
        <v>35</v>
      </c>
      <c r="H637" s="6" t="s">
        <v>44</v>
      </c>
      <c r="I637" s="34">
        <v>41416</v>
      </c>
      <c r="J637" s="34">
        <v>41850</v>
      </c>
      <c r="K637" s="6">
        <v>50</v>
      </c>
      <c r="L637" s="6" t="s">
        <v>66</v>
      </c>
      <c r="M637" s="6" t="s">
        <v>87</v>
      </c>
      <c r="N637" s="6" t="s">
        <v>231</v>
      </c>
      <c r="O637" s="16">
        <v>43121</v>
      </c>
      <c r="P637" s="7" t="s">
        <v>1809</v>
      </c>
      <c r="Q637" s="7" t="s">
        <v>51</v>
      </c>
      <c r="R637" s="7" t="s">
        <v>51</v>
      </c>
      <c r="S637" s="25" t="s">
        <v>1810</v>
      </c>
      <c r="T637" s="26" t="s">
        <v>54</v>
      </c>
    </row>
    <row r="638" spans="1:22" x14ac:dyDescent="0.3">
      <c r="A638" s="19" t="s">
        <v>440</v>
      </c>
      <c r="B638" s="6" t="s">
        <v>7</v>
      </c>
      <c r="C638" s="6" t="s">
        <v>16</v>
      </c>
      <c r="D638" s="6" t="s">
        <v>24</v>
      </c>
      <c r="E638" s="7" t="s">
        <v>441</v>
      </c>
      <c r="F638" s="40" t="s">
        <v>3861</v>
      </c>
      <c r="G638" s="6" t="s">
        <v>37</v>
      </c>
      <c r="H638" s="6" t="s">
        <v>43</v>
      </c>
      <c r="I638" s="34">
        <v>42929</v>
      </c>
      <c r="J638" s="34">
        <v>43104</v>
      </c>
      <c r="K638" s="6">
        <v>26</v>
      </c>
      <c r="L638" s="6" t="s">
        <v>66</v>
      </c>
      <c r="M638" s="6" t="s">
        <v>85</v>
      </c>
      <c r="N638" s="6" t="s">
        <v>230</v>
      </c>
      <c r="O638" s="16">
        <v>43109</v>
      </c>
      <c r="P638" s="7" t="s">
        <v>444</v>
      </c>
      <c r="Q638" s="7" t="s">
        <v>445</v>
      </c>
      <c r="R638" s="7" t="s">
        <v>446</v>
      </c>
      <c r="S638" s="25" t="s">
        <v>443</v>
      </c>
      <c r="T638" s="26" t="s">
        <v>54</v>
      </c>
      <c r="U638" s="8" t="s">
        <v>442</v>
      </c>
    </row>
    <row r="639" spans="1:22" x14ac:dyDescent="0.3">
      <c r="A639" s="19" t="s">
        <v>1673</v>
      </c>
      <c r="B639" s="6" t="s">
        <v>6</v>
      </c>
      <c r="C639" s="6" t="s">
        <v>16</v>
      </c>
      <c r="D639" s="6" t="s">
        <v>25</v>
      </c>
      <c r="E639" s="7" t="s">
        <v>1674</v>
      </c>
      <c r="F639" s="6" t="s">
        <v>3862</v>
      </c>
      <c r="G639" s="6" t="s">
        <v>35</v>
      </c>
      <c r="H639" s="6" t="s">
        <v>43</v>
      </c>
      <c r="I639" s="34">
        <v>42398</v>
      </c>
      <c r="J639" s="34">
        <v>42633</v>
      </c>
      <c r="K639" s="6">
        <v>10</v>
      </c>
      <c r="L639" s="6" t="s">
        <v>67</v>
      </c>
      <c r="M639" s="6" t="s">
        <v>85</v>
      </c>
      <c r="N639" s="6" t="s">
        <v>231</v>
      </c>
      <c r="O639" s="16">
        <v>43120</v>
      </c>
      <c r="P639" s="25" t="s">
        <v>1676</v>
      </c>
      <c r="Q639" s="7" t="s">
        <v>51</v>
      </c>
      <c r="R639" s="7" t="s">
        <v>51</v>
      </c>
      <c r="S639" s="25" t="s">
        <v>1675</v>
      </c>
      <c r="T639" s="26" t="s">
        <v>54</v>
      </c>
      <c r="U639" s="26" t="s">
        <v>54</v>
      </c>
    </row>
    <row r="640" spans="1:22" x14ac:dyDescent="0.3">
      <c r="A640" s="19" t="s">
        <v>2776</v>
      </c>
      <c r="B640" s="6" t="s">
        <v>6</v>
      </c>
      <c r="C640" s="6" t="s">
        <v>16</v>
      </c>
      <c r="D640" s="6" t="s">
        <v>24</v>
      </c>
      <c r="E640" s="7" t="s">
        <v>2777</v>
      </c>
      <c r="F640" s="6" t="s">
        <v>3862</v>
      </c>
      <c r="G640" s="6" t="s">
        <v>34</v>
      </c>
      <c r="H640" s="6" t="s">
        <v>44</v>
      </c>
      <c r="I640" s="34">
        <v>43050</v>
      </c>
      <c r="J640" s="34">
        <v>43103</v>
      </c>
      <c r="K640" s="6">
        <v>7</v>
      </c>
      <c r="L640" s="6" t="s">
        <v>71</v>
      </c>
      <c r="M640" s="6" t="s">
        <v>87</v>
      </c>
      <c r="N640" s="6" t="s">
        <v>230</v>
      </c>
      <c r="O640" s="16">
        <v>43129</v>
      </c>
      <c r="P640" s="7" t="s">
        <v>2778</v>
      </c>
      <c r="Q640" s="7" t="s">
        <v>51</v>
      </c>
      <c r="R640" s="7" t="s">
        <v>51</v>
      </c>
      <c r="S640" s="25" t="s">
        <v>2779</v>
      </c>
      <c r="T640" s="26" t="s">
        <v>54</v>
      </c>
    </row>
    <row r="641" spans="1:22" x14ac:dyDescent="0.3">
      <c r="A641" s="19" t="s">
        <v>1677</v>
      </c>
      <c r="B641" s="6" t="s">
        <v>7</v>
      </c>
      <c r="C641" s="6" t="s">
        <v>16</v>
      </c>
      <c r="D641" s="6" t="s">
        <v>25</v>
      </c>
      <c r="E641" s="7" t="s">
        <v>1678</v>
      </c>
      <c r="F641" s="40" t="s">
        <v>3861</v>
      </c>
      <c r="G641" s="6" t="s">
        <v>35</v>
      </c>
      <c r="H641" s="6" t="s">
        <v>44</v>
      </c>
      <c r="I641" s="34">
        <v>42531</v>
      </c>
      <c r="J641" s="34">
        <v>43089</v>
      </c>
      <c r="K641" s="6">
        <v>10</v>
      </c>
      <c r="L641" s="6" t="s">
        <v>70</v>
      </c>
      <c r="M641" s="6" t="s">
        <v>85</v>
      </c>
      <c r="N641" s="6" t="s">
        <v>230</v>
      </c>
      <c r="O641" s="16">
        <v>43120</v>
      </c>
      <c r="P641" s="7" t="s">
        <v>1680</v>
      </c>
      <c r="Q641" s="7" t="s">
        <v>51</v>
      </c>
      <c r="R641" s="7" t="s">
        <v>51</v>
      </c>
      <c r="S641" s="25" t="s">
        <v>1679</v>
      </c>
      <c r="T641" s="26" t="s">
        <v>54</v>
      </c>
      <c r="U641" s="26" t="s">
        <v>54</v>
      </c>
    </row>
    <row r="642" spans="1:22" x14ac:dyDescent="0.3">
      <c r="A642" s="19" t="s">
        <v>447</v>
      </c>
      <c r="B642" s="6" t="s">
        <v>6</v>
      </c>
      <c r="C642" s="6" t="s">
        <v>16</v>
      </c>
      <c r="D642" s="6" t="s">
        <v>24</v>
      </c>
      <c r="E642" s="7" t="s">
        <v>453</v>
      </c>
      <c r="F642" s="6" t="s">
        <v>3862</v>
      </c>
      <c r="G642" s="6" t="s">
        <v>34</v>
      </c>
      <c r="H642" s="6" t="s">
        <v>43</v>
      </c>
      <c r="I642" s="34">
        <v>41106</v>
      </c>
      <c r="J642" s="34">
        <v>43109</v>
      </c>
      <c r="K642" s="6">
        <v>149</v>
      </c>
      <c r="L642" s="6" t="s">
        <v>66</v>
      </c>
      <c r="M642" s="6" t="s">
        <v>85</v>
      </c>
      <c r="N642" s="6" t="s">
        <v>230</v>
      </c>
      <c r="O642" s="16">
        <v>43109</v>
      </c>
      <c r="P642" s="7" t="s">
        <v>449</v>
      </c>
      <c r="Q642" s="7" t="s">
        <v>450</v>
      </c>
      <c r="R642" s="7" t="s">
        <v>451</v>
      </c>
      <c r="S642" s="25" t="s">
        <v>448</v>
      </c>
      <c r="T642" s="26" t="s">
        <v>54</v>
      </c>
    </row>
    <row r="643" spans="1:22" x14ac:dyDescent="0.3">
      <c r="A643" s="19" t="s">
        <v>1681</v>
      </c>
      <c r="B643" s="6" t="s">
        <v>7</v>
      </c>
      <c r="C643" s="6" t="s">
        <v>16</v>
      </c>
      <c r="D643" s="6" t="s">
        <v>27</v>
      </c>
      <c r="E643" s="7" t="s">
        <v>51</v>
      </c>
      <c r="F643" s="6" t="s">
        <v>3862</v>
      </c>
      <c r="G643" s="6" t="s">
        <v>34</v>
      </c>
      <c r="H643" s="6" t="s">
        <v>43</v>
      </c>
      <c r="I643" s="34">
        <v>42978</v>
      </c>
      <c r="J643" s="34">
        <v>43077</v>
      </c>
      <c r="K643" s="6">
        <v>7</v>
      </c>
      <c r="L643" s="6" t="s">
        <v>71</v>
      </c>
      <c r="M643" s="6" t="s">
        <v>85</v>
      </c>
      <c r="N643" s="6" t="s">
        <v>230</v>
      </c>
      <c r="O643" s="16">
        <v>43120</v>
      </c>
      <c r="P643" s="7" t="s">
        <v>1683</v>
      </c>
      <c r="Q643" s="7" t="s">
        <v>1684</v>
      </c>
      <c r="R643" s="7" t="s">
        <v>51</v>
      </c>
      <c r="S643" s="25" t="s">
        <v>1682</v>
      </c>
      <c r="T643" s="26" t="s">
        <v>54</v>
      </c>
      <c r="U643" s="26" t="s">
        <v>54</v>
      </c>
    </row>
    <row r="644" spans="1:22" x14ac:dyDescent="0.3">
      <c r="A644" s="19" t="s">
        <v>1685</v>
      </c>
      <c r="B644" s="6" t="s">
        <v>9</v>
      </c>
      <c r="C644" s="6" t="s">
        <v>16</v>
      </c>
      <c r="D644" s="6" t="s">
        <v>25</v>
      </c>
      <c r="E644" s="7" t="s">
        <v>1686</v>
      </c>
      <c r="F644" s="6" t="s">
        <v>3862</v>
      </c>
      <c r="G644" s="6" t="s">
        <v>34</v>
      </c>
      <c r="H644" s="6" t="s">
        <v>44</v>
      </c>
      <c r="I644" s="34">
        <v>42774</v>
      </c>
      <c r="J644" s="34">
        <v>42848</v>
      </c>
      <c r="K644" s="6">
        <v>3</v>
      </c>
      <c r="L644" s="6" t="s">
        <v>67</v>
      </c>
      <c r="M644" s="6" t="s">
        <v>85</v>
      </c>
      <c r="N644" s="6" t="s">
        <v>229</v>
      </c>
      <c r="O644" s="16">
        <v>43120</v>
      </c>
      <c r="P644" s="7" t="s">
        <v>1689</v>
      </c>
      <c r="Q644" s="7" t="s">
        <v>1687</v>
      </c>
      <c r="R644" s="42" t="s">
        <v>51</v>
      </c>
      <c r="S644" s="25" t="s">
        <v>1688</v>
      </c>
      <c r="T644" s="26" t="s">
        <v>54</v>
      </c>
      <c r="U644" s="26" t="s">
        <v>54</v>
      </c>
    </row>
    <row r="645" spans="1:22" x14ac:dyDescent="0.3">
      <c r="A645" s="19" t="s">
        <v>1690</v>
      </c>
      <c r="B645" s="6" t="s">
        <v>6</v>
      </c>
      <c r="C645" s="6" t="s">
        <v>16</v>
      </c>
      <c r="D645" s="6" t="s">
        <v>26</v>
      </c>
      <c r="E645" s="7" t="s">
        <v>1691</v>
      </c>
      <c r="F645" s="40" t="s">
        <v>3859</v>
      </c>
      <c r="G645" s="6" t="s">
        <v>34</v>
      </c>
      <c r="H645" s="6" t="s">
        <v>43</v>
      </c>
      <c r="I645" s="34">
        <v>40198</v>
      </c>
      <c r="J645" s="34">
        <v>43107</v>
      </c>
      <c r="K645" s="6">
        <v>199</v>
      </c>
      <c r="L645" s="6" t="s">
        <v>71</v>
      </c>
      <c r="M645" s="6" t="s">
        <v>82</v>
      </c>
      <c r="N645" s="6" t="s">
        <v>230</v>
      </c>
      <c r="O645" s="16">
        <v>43120</v>
      </c>
      <c r="P645" s="7" t="s">
        <v>1692</v>
      </c>
      <c r="Q645" s="7" t="s">
        <v>1693</v>
      </c>
      <c r="R645" s="7" t="s">
        <v>1694</v>
      </c>
      <c r="S645" s="25" t="s">
        <v>1695</v>
      </c>
      <c r="T645" s="26" t="s">
        <v>54</v>
      </c>
      <c r="U645" s="26" t="s">
        <v>54</v>
      </c>
    </row>
    <row r="646" spans="1:22" x14ac:dyDescent="0.3">
      <c r="A646" s="19" t="s">
        <v>452</v>
      </c>
      <c r="B646" s="6" t="s">
        <v>467</v>
      </c>
      <c r="C646" s="6" t="s">
        <v>16</v>
      </c>
      <c r="D646" s="6" t="s">
        <v>2682</v>
      </c>
      <c r="E646" s="7" t="s">
        <v>350</v>
      </c>
      <c r="F646" s="6" t="s">
        <v>3862</v>
      </c>
      <c r="G646" s="6" t="s">
        <v>34</v>
      </c>
      <c r="H646" s="6" t="s">
        <v>43</v>
      </c>
      <c r="I646" s="34">
        <v>42262</v>
      </c>
      <c r="J646" s="34">
        <v>42912</v>
      </c>
      <c r="K646" s="6">
        <v>26</v>
      </c>
      <c r="L646" s="6" t="s">
        <v>72</v>
      </c>
      <c r="M646" s="6" t="s">
        <v>85</v>
      </c>
      <c r="N646" s="6" t="s">
        <v>230</v>
      </c>
      <c r="O646" s="16">
        <v>43109</v>
      </c>
      <c r="P646" s="7" t="s">
        <v>457</v>
      </c>
      <c r="Q646" s="7" t="s">
        <v>455</v>
      </c>
      <c r="R646" s="7" t="s">
        <v>51</v>
      </c>
      <c r="S646" s="25" t="s">
        <v>454</v>
      </c>
      <c r="T646" s="26" t="s">
        <v>54</v>
      </c>
      <c r="U646" s="8" t="s">
        <v>456</v>
      </c>
    </row>
    <row r="647" spans="1:22" x14ac:dyDescent="0.3">
      <c r="A647" s="19" t="s">
        <v>459</v>
      </c>
      <c r="B647" s="6" t="s">
        <v>3856</v>
      </c>
      <c r="C647" s="6" t="s">
        <v>16</v>
      </c>
      <c r="D647" s="6" t="s">
        <v>2682</v>
      </c>
      <c r="E647" s="7" t="s">
        <v>460</v>
      </c>
      <c r="F647" s="6" t="s">
        <v>3862</v>
      </c>
      <c r="G647" s="6" t="s">
        <v>37</v>
      </c>
      <c r="H647" s="6" t="s">
        <v>44</v>
      </c>
      <c r="I647" s="34">
        <v>42735</v>
      </c>
      <c r="J647" s="34">
        <v>43109</v>
      </c>
      <c r="K647" s="6">
        <v>29</v>
      </c>
      <c r="L647" s="6" t="s">
        <v>72</v>
      </c>
      <c r="M647" s="6" t="s">
        <v>85</v>
      </c>
      <c r="N647" s="6" t="s">
        <v>230</v>
      </c>
      <c r="O647" s="16">
        <v>43109</v>
      </c>
      <c r="P647" s="7" t="s">
        <v>462</v>
      </c>
      <c r="Q647" s="7" t="s">
        <v>463</v>
      </c>
      <c r="R647" s="7" t="s">
        <v>464</v>
      </c>
      <c r="S647" s="25" t="s">
        <v>461</v>
      </c>
      <c r="T647" s="26" t="s">
        <v>54</v>
      </c>
      <c r="U647" s="8" t="s">
        <v>458</v>
      </c>
    </row>
    <row r="648" spans="1:22" x14ac:dyDescent="0.3">
      <c r="A648" s="19" t="s">
        <v>1696</v>
      </c>
      <c r="B648" s="6" t="s">
        <v>4</v>
      </c>
      <c r="C648" s="6" t="s">
        <v>16</v>
      </c>
      <c r="D648" s="6" t="s">
        <v>25</v>
      </c>
      <c r="E648" s="7" t="s">
        <v>1699</v>
      </c>
      <c r="F648" s="6" t="s">
        <v>3862</v>
      </c>
      <c r="G648" s="6" t="s">
        <v>34</v>
      </c>
      <c r="H648" s="6" t="s">
        <v>43</v>
      </c>
      <c r="I648" s="34">
        <v>40184</v>
      </c>
      <c r="J648" s="34">
        <v>43074</v>
      </c>
      <c r="K648" s="6">
        <v>296</v>
      </c>
      <c r="L648" s="6" t="s">
        <v>70</v>
      </c>
      <c r="M648" s="6" t="s">
        <v>85</v>
      </c>
      <c r="N648" s="6" t="s">
        <v>230</v>
      </c>
      <c r="O648" s="16">
        <v>43120</v>
      </c>
      <c r="P648" s="7" t="s">
        <v>1698</v>
      </c>
      <c r="Q648" s="7" t="s">
        <v>51</v>
      </c>
      <c r="R648" s="7" t="s">
        <v>51</v>
      </c>
      <c r="S648" s="25" t="s">
        <v>1697</v>
      </c>
      <c r="T648" s="26" t="s">
        <v>54</v>
      </c>
      <c r="U648" s="26" t="s">
        <v>54</v>
      </c>
      <c r="V648" s="9" t="s">
        <v>1428</v>
      </c>
    </row>
    <row r="649" spans="1:22" x14ac:dyDescent="0.3">
      <c r="A649" s="19" t="s">
        <v>1705</v>
      </c>
      <c r="B649" s="6" t="s">
        <v>6</v>
      </c>
      <c r="C649" s="6" t="s">
        <v>16</v>
      </c>
      <c r="D649" s="6" t="s">
        <v>27</v>
      </c>
      <c r="E649" s="7" t="s">
        <v>51</v>
      </c>
      <c r="F649" s="6" t="s">
        <v>3862</v>
      </c>
      <c r="G649" s="6" t="s">
        <v>836</v>
      </c>
      <c r="H649" s="6" t="s">
        <v>44</v>
      </c>
      <c r="I649" s="34">
        <v>42451</v>
      </c>
      <c r="J649" s="34">
        <v>42862</v>
      </c>
      <c r="K649" s="6">
        <v>41</v>
      </c>
      <c r="L649" s="6" t="s">
        <v>66</v>
      </c>
      <c r="M649" s="6" t="s">
        <v>85</v>
      </c>
      <c r="N649" s="6" t="s">
        <v>229</v>
      </c>
      <c r="O649" s="16">
        <v>43120</v>
      </c>
      <c r="P649" s="7" t="s">
        <v>1707</v>
      </c>
      <c r="Q649" s="7" t="s">
        <v>1709</v>
      </c>
      <c r="R649" s="7" t="s">
        <v>1708</v>
      </c>
      <c r="S649" s="25" t="s">
        <v>1706</v>
      </c>
      <c r="T649" s="26" t="s">
        <v>54</v>
      </c>
      <c r="U649" s="26" t="s">
        <v>54</v>
      </c>
    </row>
    <row r="650" spans="1:22" x14ac:dyDescent="0.3">
      <c r="A650" s="19" t="s">
        <v>1710</v>
      </c>
      <c r="B650" s="6" t="s">
        <v>6</v>
      </c>
      <c r="C650" s="6" t="s">
        <v>18</v>
      </c>
      <c r="D650" s="6" t="s">
        <v>27</v>
      </c>
      <c r="E650" s="7" t="s">
        <v>51</v>
      </c>
      <c r="F650" s="6" t="s">
        <v>3862</v>
      </c>
      <c r="G650" s="6" t="s">
        <v>34</v>
      </c>
      <c r="H650" s="6" t="s">
        <v>43</v>
      </c>
      <c r="I650" s="34">
        <v>42605</v>
      </c>
      <c r="J650" s="34">
        <v>43110</v>
      </c>
      <c r="K650" s="6">
        <v>28</v>
      </c>
      <c r="L650" s="6" t="s">
        <v>71</v>
      </c>
      <c r="M650" s="6" t="s">
        <v>85</v>
      </c>
      <c r="N650" s="6" t="s">
        <v>230</v>
      </c>
      <c r="O650" s="16">
        <v>43120</v>
      </c>
      <c r="P650" s="7" t="s">
        <v>1713</v>
      </c>
      <c r="Q650" s="7" t="s">
        <v>1711</v>
      </c>
      <c r="R650" s="7" t="s">
        <v>1712</v>
      </c>
      <c r="S650" s="25" t="s">
        <v>1714</v>
      </c>
      <c r="T650" s="26" t="s">
        <v>54</v>
      </c>
      <c r="U650" s="26" t="s">
        <v>54</v>
      </c>
    </row>
    <row r="651" spans="1:22" x14ac:dyDescent="0.3">
      <c r="A651" s="19" t="s">
        <v>1715</v>
      </c>
      <c r="B651" s="6" t="s">
        <v>7</v>
      </c>
      <c r="C651" s="6" t="s">
        <v>16</v>
      </c>
      <c r="D651" s="6" t="s">
        <v>27</v>
      </c>
      <c r="E651" s="7" t="s">
        <v>51</v>
      </c>
      <c r="F651" s="6" t="s">
        <v>3862</v>
      </c>
      <c r="G651" s="6" t="s">
        <v>35</v>
      </c>
      <c r="H651" s="6" t="s">
        <v>43</v>
      </c>
      <c r="I651" s="34">
        <v>40793</v>
      </c>
      <c r="J651" s="34">
        <v>42066</v>
      </c>
      <c r="K651" s="6">
        <v>135</v>
      </c>
      <c r="L651" s="6" t="s">
        <v>70</v>
      </c>
      <c r="M651" s="6" t="s">
        <v>85</v>
      </c>
      <c r="N651" s="6" t="s">
        <v>231</v>
      </c>
      <c r="O651" s="16">
        <v>43120</v>
      </c>
      <c r="P651" s="7" t="s">
        <v>1716</v>
      </c>
      <c r="Q651" s="7" t="s">
        <v>1718</v>
      </c>
      <c r="R651" s="7" t="s">
        <v>51</v>
      </c>
      <c r="S651" s="25" t="s">
        <v>1717</v>
      </c>
      <c r="T651" s="26" t="s">
        <v>54</v>
      </c>
      <c r="U651" s="26" t="s">
        <v>54</v>
      </c>
    </row>
    <row r="652" spans="1:22" x14ac:dyDescent="0.3">
      <c r="A652" s="19" t="s">
        <v>1719</v>
      </c>
      <c r="B652" s="6" t="s">
        <v>7</v>
      </c>
      <c r="C652" s="6" t="s">
        <v>16</v>
      </c>
      <c r="D652" s="6" t="s">
        <v>26</v>
      </c>
      <c r="E652" s="7" t="s">
        <v>1720</v>
      </c>
      <c r="F652" s="40" t="s">
        <v>3859</v>
      </c>
      <c r="G652" s="6" t="s">
        <v>34</v>
      </c>
      <c r="H652" s="6" t="s">
        <v>43</v>
      </c>
      <c r="I652" s="34">
        <v>42620</v>
      </c>
      <c r="J652" s="34">
        <v>43068</v>
      </c>
      <c r="K652" s="6">
        <v>18</v>
      </c>
      <c r="L652" s="6" t="s">
        <v>67</v>
      </c>
      <c r="M652" s="6" t="s">
        <v>85</v>
      </c>
      <c r="N652" s="6" t="s">
        <v>230</v>
      </c>
      <c r="O652" s="16">
        <v>43120</v>
      </c>
      <c r="P652" s="7" t="s">
        <v>1721</v>
      </c>
      <c r="Q652" s="7" t="s">
        <v>51</v>
      </c>
      <c r="R652" s="7" t="s">
        <v>51</v>
      </c>
      <c r="S652" s="25" t="s">
        <v>1722</v>
      </c>
      <c r="T652" s="26" t="s">
        <v>54</v>
      </c>
      <c r="U652" s="26" t="s">
        <v>1723</v>
      </c>
    </row>
    <row r="653" spans="1:22" x14ac:dyDescent="0.3">
      <c r="A653" s="19" t="s">
        <v>1724</v>
      </c>
      <c r="B653" s="6" t="s">
        <v>376</v>
      </c>
      <c r="C653" s="6" t="s">
        <v>18</v>
      </c>
      <c r="D653" s="6" t="s">
        <v>27</v>
      </c>
      <c r="E653" s="7" t="s">
        <v>51</v>
      </c>
      <c r="F653" s="6" t="s">
        <v>3862</v>
      </c>
      <c r="G653" s="6" t="s">
        <v>35</v>
      </c>
      <c r="H653" s="6" t="s">
        <v>44</v>
      </c>
      <c r="I653" s="34">
        <v>42066</v>
      </c>
      <c r="J653" s="34">
        <v>42117</v>
      </c>
      <c r="K653" s="6">
        <v>9</v>
      </c>
      <c r="L653" s="6" t="s">
        <v>70</v>
      </c>
      <c r="M653" s="6" t="s">
        <v>82</v>
      </c>
      <c r="N653" s="6" t="s">
        <v>231</v>
      </c>
      <c r="O653" s="16">
        <v>43120</v>
      </c>
      <c r="P653" s="7" t="s">
        <v>1726</v>
      </c>
      <c r="Q653" s="7" t="s">
        <v>1728</v>
      </c>
      <c r="R653" s="7" t="s">
        <v>51</v>
      </c>
      <c r="S653" s="25" t="s">
        <v>1725</v>
      </c>
      <c r="T653" s="26" t="s">
        <v>54</v>
      </c>
      <c r="U653" s="26" t="s">
        <v>1727</v>
      </c>
    </row>
    <row r="654" spans="1:22" x14ac:dyDescent="0.3">
      <c r="A654" s="19" t="s">
        <v>1729</v>
      </c>
      <c r="B654" s="6" t="s">
        <v>6</v>
      </c>
      <c r="C654" s="6" t="s">
        <v>16</v>
      </c>
      <c r="D654" s="6" t="s">
        <v>27</v>
      </c>
      <c r="E654" s="7" t="s">
        <v>51</v>
      </c>
      <c r="F654" s="40" t="s">
        <v>3861</v>
      </c>
      <c r="G654" s="6" t="s">
        <v>34</v>
      </c>
      <c r="H654" s="6" t="s">
        <v>44</v>
      </c>
      <c r="I654" s="34">
        <v>41763</v>
      </c>
      <c r="J654" s="34">
        <v>42474</v>
      </c>
      <c r="K654" s="6">
        <v>14</v>
      </c>
      <c r="L654" s="6" t="s">
        <v>70</v>
      </c>
      <c r="M654" s="6" t="s">
        <v>85</v>
      </c>
      <c r="N654" s="6" t="s">
        <v>231</v>
      </c>
      <c r="O654" s="16">
        <v>43120</v>
      </c>
      <c r="P654" s="7" t="s">
        <v>1732</v>
      </c>
      <c r="Q654" s="7" t="s">
        <v>1731</v>
      </c>
      <c r="R654" s="7" t="s">
        <v>1730</v>
      </c>
      <c r="S654" s="25" t="s">
        <v>1733</v>
      </c>
      <c r="T654" s="26" t="s">
        <v>54</v>
      </c>
      <c r="U654" s="26" t="s">
        <v>54</v>
      </c>
    </row>
    <row r="655" spans="1:22" x14ac:dyDescent="0.3">
      <c r="A655" s="19" t="s">
        <v>1734</v>
      </c>
      <c r="B655" s="6" t="s">
        <v>7</v>
      </c>
      <c r="C655" s="6" t="s">
        <v>16</v>
      </c>
      <c r="D655" s="6" t="s">
        <v>25</v>
      </c>
      <c r="E655" s="7" t="s">
        <v>1735</v>
      </c>
      <c r="F655" s="6" t="s">
        <v>3862</v>
      </c>
      <c r="G655" s="6" t="s">
        <v>34</v>
      </c>
      <c r="H655" s="6" t="s">
        <v>43</v>
      </c>
      <c r="I655" s="34">
        <v>40255</v>
      </c>
      <c r="J655" s="34">
        <v>43090</v>
      </c>
      <c r="K655" s="6">
        <v>17</v>
      </c>
      <c r="L655" s="6" t="s">
        <v>70</v>
      </c>
      <c r="M655" s="6" t="s">
        <v>85</v>
      </c>
      <c r="N655" s="6" t="s">
        <v>230</v>
      </c>
      <c r="O655" s="16">
        <v>43120</v>
      </c>
      <c r="P655" s="7" t="s">
        <v>1736</v>
      </c>
      <c r="Q655" s="7" t="s">
        <v>51</v>
      </c>
      <c r="R655" s="7" t="s">
        <v>51</v>
      </c>
      <c r="S655" s="25" t="s">
        <v>1737</v>
      </c>
      <c r="T655" s="26" t="s">
        <v>54</v>
      </c>
      <c r="U655" s="26" t="s">
        <v>54</v>
      </c>
    </row>
    <row r="656" spans="1:22" x14ac:dyDescent="0.3">
      <c r="A656" s="19" t="s">
        <v>1738</v>
      </c>
      <c r="B656" s="6" t="s">
        <v>12</v>
      </c>
      <c r="C656" s="6" t="s">
        <v>16</v>
      </c>
      <c r="D656" s="6" t="s">
        <v>27</v>
      </c>
      <c r="E656" s="7" t="s">
        <v>51</v>
      </c>
      <c r="F656" s="6" t="s">
        <v>3862</v>
      </c>
      <c r="G656" s="6" t="s">
        <v>34</v>
      </c>
      <c r="H656" s="6" t="s">
        <v>43</v>
      </c>
      <c r="I656" s="34">
        <v>41174</v>
      </c>
      <c r="J656" s="34">
        <v>43091</v>
      </c>
      <c r="K656" s="6">
        <v>30</v>
      </c>
      <c r="L656" s="6" t="s">
        <v>70</v>
      </c>
      <c r="M656" s="6" t="s">
        <v>82</v>
      </c>
      <c r="N656" s="6" t="s">
        <v>230</v>
      </c>
      <c r="O656" s="16">
        <v>43120</v>
      </c>
      <c r="P656" s="7" t="s">
        <v>1740</v>
      </c>
      <c r="Q656" s="7" t="s">
        <v>1742</v>
      </c>
      <c r="R656" s="7" t="s">
        <v>1741</v>
      </c>
      <c r="S656" s="25" t="s">
        <v>1739</v>
      </c>
      <c r="T656" s="26" t="s">
        <v>54</v>
      </c>
      <c r="U656" s="8" t="s">
        <v>1743</v>
      </c>
    </row>
    <row r="657" spans="1:22" x14ac:dyDescent="0.3">
      <c r="A657" s="19" t="s">
        <v>1744</v>
      </c>
      <c r="B657" s="6" t="s">
        <v>3902</v>
      </c>
      <c r="C657" s="6" t="s">
        <v>16</v>
      </c>
      <c r="D657" s="6" t="s">
        <v>25</v>
      </c>
      <c r="E657" s="7" t="s">
        <v>1748</v>
      </c>
      <c r="F657" s="6" t="s">
        <v>3860</v>
      </c>
      <c r="G657" s="6" t="s">
        <v>836</v>
      </c>
      <c r="H657" s="6" t="s">
        <v>43</v>
      </c>
      <c r="I657" s="34">
        <v>43074</v>
      </c>
      <c r="J657" s="34">
        <v>43116</v>
      </c>
      <c r="K657" s="6">
        <v>7</v>
      </c>
      <c r="L657" s="6" t="s">
        <v>66</v>
      </c>
      <c r="M657" s="6" t="s">
        <v>85</v>
      </c>
      <c r="N657" s="6" t="s">
        <v>230</v>
      </c>
      <c r="O657" s="16">
        <v>43120</v>
      </c>
      <c r="P657" s="7" t="s">
        <v>1746</v>
      </c>
      <c r="Q657" s="7" t="s">
        <v>51</v>
      </c>
      <c r="R657" s="7" t="s">
        <v>51</v>
      </c>
      <c r="S657" s="25" t="s">
        <v>1745</v>
      </c>
      <c r="T657" s="26" t="s">
        <v>54</v>
      </c>
    </row>
    <row r="658" spans="1:22" x14ac:dyDescent="0.3">
      <c r="A658" s="31" t="s">
        <v>465</v>
      </c>
      <c r="B658" s="6" t="s">
        <v>466</v>
      </c>
      <c r="C658" s="6" t="s">
        <v>16</v>
      </c>
      <c r="D658" s="6" t="s">
        <v>27</v>
      </c>
      <c r="E658" s="7" t="s">
        <v>51</v>
      </c>
      <c r="F658" s="6" t="s">
        <v>3862</v>
      </c>
      <c r="G658" s="6" t="s">
        <v>35</v>
      </c>
      <c r="H658" s="6" t="s">
        <v>44</v>
      </c>
      <c r="I658" s="34">
        <v>42738</v>
      </c>
      <c r="J658" s="34">
        <v>43095</v>
      </c>
      <c r="K658" s="6">
        <v>7</v>
      </c>
      <c r="L658" s="6" t="s">
        <v>70</v>
      </c>
      <c r="M658" s="6" t="s">
        <v>87</v>
      </c>
      <c r="N658" s="6" t="s">
        <v>230</v>
      </c>
      <c r="O658" s="16">
        <v>43109</v>
      </c>
      <c r="P658" s="7" t="s">
        <v>471</v>
      </c>
      <c r="Q658" s="7" t="s">
        <v>470</v>
      </c>
      <c r="R658" s="7" t="s">
        <v>472</v>
      </c>
      <c r="S658" s="25" t="s">
        <v>469</v>
      </c>
      <c r="T658" s="26" t="s">
        <v>54</v>
      </c>
      <c r="U658" s="8" t="s">
        <v>468</v>
      </c>
    </row>
    <row r="659" spans="1:22" x14ac:dyDescent="0.3">
      <c r="A659" s="19" t="s">
        <v>1747</v>
      </c>
      <c r="B659" s="6" t="s">
        <v>7</v>
      </c>
      <c r="C659" s="6" t="s">
        <v>16</v>
      </c>
      <c r="D659" s="6" t="s">
        <v>27</v>
      </c>
      <c r="E659" s="7" t="s">
        <v>51</v>
      </c>
      <c r="F659" s="6" t="s">
        <v>3862</v>
      </c>
      <c r="G659" s="6" t="s">
        <v>836</v>
      </c>
      <c r="H659" s="6" t="s">
        <v>43</v>
      </c>
      <c r="I659" s="34">
        <v>39873</v>
      </c>
      <c r="J659" s="34">
        <v>39967</v>
      </c>
      <c r="K659" s="6">
        <v>3</v>
      </c>
      <c r="L659" s="6" t="s">
        <v>70</v>
      </c>
      <c r="M659" s="6" t="s">
        <v>85</v>
      </c>
      <c r="N659" s="6" t="s">
        <v>231</v>
      </c>
      <c r="O659" s="16">
        <v>43120</v>
      </c>
      <c r="P659" s="7" t="s">
        <v>51</v>
      </c>
      <c r="Q659" s="7" t="s">
        <v>51</v>
      </c>
      <c r="R659" s="7" t="s">
        <v>51</v>
      </c>
      <c r="S659" s="25" t="s">
        <v>1749</v>
      </c>
      <c r="T659" s="26" t="s">
        <v>54</v>
      </c>
      <c r="V659" s="9" t="s">
        <v>1428</v>
      </c>
    </row>
    <row r="660" spans="1:22" x14ac:dyDescent="0.3">
      <c r="A660" s="19" t="s">
        <v>1750</v>
      </c>
      <c r="B660" s="6" t="s">
        <v>6</v>
      </c>
      <c r="C660" s="6" t="s">
        <v>16</v>
      </c>
      <c r="D660" s="6" t="s">
        <v>25</v>
      </c>
      <c r="E660" s="7" t="s">
        <v>1751</v>
      </c>
      <c r="F660" s="6" t="s">
        <v>3862</v>
      </c>
      <c r="G660" s="6" t="s">
        <v>40</v>
      </c>
      <c r="H660" s="6" t="s">
        <v>44</v>
      </c>
      <c r="I660" s="34">
        <v>39695</v>
      </c>
      <c r="J660" s="34">
        <v>39849</v>
      </c>
      <c r="K660" s="6">
        <v>5</v>
      </c>
      <c r="L660" s="6" t="s">
        <v>70</v>
      </c>
      <c r="M660" s="6" t="s">
        <v>85</v>
      </c>
      <c r="N660" s="6" t="s">
        <v>231</v>
      </c>
      <c r="O660" s="16">
        <v>43120</v>
      </c>
      <c r="P660" s="7" t="s">
        <v>1753</v>
      </c>
      <c r="Q660" s="7" t="s">
        <v>51</v>
      </c>
      <c r="R660" s="7" t="s">
        <v>51</v>
      </c>
      <c r="S660" s="25" t="s">
        <v>1752</v>
      </c>
      <c r="T660" s="26" t="s">
        <v>54</v>
      </c>
    </row>
    <row r="661" spans="1:22" x14ac:dyDescent="0.3">
      <c r="A661" s="19" t="s">
        <v>1754</v>
      </c>
      <c r="B661" s="6" t="s">
        <v>7</v>
      </c>
      <c r="C661" s="6" t="s">
        <v>16</v>
      </c>
      <c r="D661" s="6" t="s">
        <v>25</v>
      </c>
      <c r="E661" s="7" t="s">
        <v>1755</v>
      </c>
      <c r="F661" s="6" t="s">
        <v>3862</v>
      </c>
      <c r="G661" s="6" t="s">
        <v>34</v>
      </c>
      <c r="H661" s="6" t="s">
        <v>44</v>
      </c>
      <c r="I661" s="34">
        <v>39615</v>
      </c>
      <c r="J661" s="34">
        <v>40413</v>
      </c>
      <c r="K661" s="6">
        <v>25</v>
      </c>
      <c r="L661" s="6" t="s">
        <v>70</v>
      </c>
      <c r="M661" s="6" t="s">
        <v>85</v>
      </c>
      <c r="N661" s="6" t="s">
        <v>231</v>
      </c>
      <c r="O661" s="16">
        <v>43120</v>
      </c>
      <c r="P661" s="7" t="s">
        <v>1757</v>
      </c>
      <c r="Q661" s="7" t="s">
        <v>51</v>
      </c>
      <c r="R661" s="7" t="s">
        <v>51</v>
      </c>
      <c r="S661" s="25" t="s">
        <v>1756</v>
      </c>
      <c r="T661" s="26" t="s">
        <v>54</v>
      </c>
    </row>
    <row r="662" spans="1:22" x14ac:dyDescent="0.3">
      <c r="A662" s="19" t="s">
        <v>1760</v>
      </c>
      <c r="B662" s="6" t="s">
        <v>8</v>
      </c>
      <c r="C662" s="6" t="s">
        <v>843</v>
      </c>
      <c r="D662" s="6" t="s">
        <v>25</v>
      </c>
      <c r="E662" s="7" t="s">
        <v>845</v>
      </c>
      <c r="F662" s="6" t="s">
        <v>3862</v>
      </c>
      <c r="G662" s="6" t="s">
        <v>1043</v>
      </c>
      <c r="H662" s="6" t="s">
        <v>43</v>
      </c>
      <c r="I662" s="34">
        <v>42450</v>
      </c>
      <c r="J662" s="34">
        <v>42471</v>
      </c>
      <c r="K662" s="6">
        <v>16</v>
      </c>
      <c r="L662" s="6" t="s">
        <v>70</v>
      </c>
      <c r="M662" s="6" t="s">
        <v>85</v>
      </c>
      <c r="N662" s="6" t="s">
        <v>231</v>
      </c>
      <c r="O662" s="16">
        <v>43120</v>
      </c>
      <c r="P662" s="7" t="s">
        <v>1759</v>
      </c>
      <c r="Q662" s="7" t="s">
        <v>51</v>
      </c>
      <c r="R662" s="7" t="s">
        <v>51</v>
      </c>
      <c r="S662" s="25" t="s">
        <v>1758</v>
      </c>
      <c r="T662" s="26" t="s">
        <v>54</v>
      </c>
      <c r="V662" s="9" t="s">
        <v>1428</v>
      </c>
    </row>
    <row r="663" spans="1:22" x14ac:dyDescent="0.3">
      <c r="A663" s="19" t="s">
        <v>1761</v>
      </c>
      <c r="B663" s="6" t="s">
        <v>6</v>
      </c>
      <c r="C663" s="6" t="s">
        <v>16</v>
      </c>
      <c r="D663" s="6" t="s">
        <v>24</v>
      </c>
      <c r="E663" s="7" t="s">
        <v>1762</v>
      </c>
      <c r="F663" s="6" t="s">
        <v>3862</v>
      </c>
      <c r="G663" s="6" t="s">
        <v>39</v>
      </c>
      <c r="H663" s="6" t="s">
        <v>44</v>
      </c>
      <c r="I663" s="34">
        <v>43095</v>
      </c>
      <c r="J663" s="34">
        <v>43116</v>
      </c>
      <c r="K663" s="6">
        <v>4</v>
      </c>
      <c r="L663" s="6" t="s">
        <v>66</v>
      </c>
      <c r="M663" s="6" t="s">
        <v>85</v>
      </c>
      <c r="N663" s="6" t="s">
        <v>230</v>
      </c>
      <c r="O663" s="16">
        <v>43120</v>
      </c>
      <c r="P663" s="7" t="s">
        <v>1764</v>
      </c>
      <c r="Q663" s="7" t="s">
        <v>1763</v>
      </c>
      <c r="R663" s="7" t="s">
        <v>51</v>
      </c>
      <c r="S663" s="25" t="s">
        <v>1765</v>
      </c>
      <c r="T663" s="26" t="s">
        <v>54</v>
      </c>
    </row>
    <row r="664" spans="1:22" x14ac:dyDescent="0.3">
      <c r="A664" s="19" t="s">
        <v>1766</v>
      </c>
      <c r="B664" s="6" t="s">
        <v>157</v>
      </c>
      <c r="C664" s="6" t="s">
        <v>16</v>
      </c>
      <c r="D664" s="6" t="s">
        <v>25</v>
      </c>
      <c r="E664" s="7" t="s">
        <v>1767</v>
      </c>
      <c r="F664" s="6" t="s">
        <v>3862</v>
      </c>
      <c r="G664" s="6" t="s">
        <v>35</v>
      </c>
      <c r="H664" s="6" t="s">
        <v>44</v>
      </c>
      <c r="I664" s="34">
        <v>43013</v>
      </c>
      <c r="J664" s="34">
        <v>43054</v>
      </c>
      <c r="K664" s="6">
        <v>5</v>
      </c>
      <c r="L664" s="6" t="s">
        <v>70</v>
      </c>
      <c r="M664" s="6" t="s">
        <v>85</v>
      </c>
      <c r="N664" s="6" t="s">
        <v>230</v>
      </c>
      <c r="O664" s="16">
        <v>43120</v>
      </c>
      <c r="P664" s="7" t="s">
        <v>1769</v>
      </c>
      <c r="Q664" s="7" t="s">
        <v>51</v>
      </c>
      <c r="R664" s="7" t="s">
        <v>51</v>
      </c>
      <c r="S664" s="25" t="s">
        <v>1768</v>
      </c>
      <c r="T664" s="26" t="s">
        <v>54</v>
      </c>
    </row>
    <row r="665" spans="1:22" x14ac:dyDescent="0.3">
      <c r="A665" s="19" t="s">
        <v>1770</v>
      </c>
      <c r="B665" s="6" t="s">
        <v>6</v>
      </c>
      <c r="C665" s="6" t="s">
        <v>16</v>
      </c>
      <c r="D665" s="6" t="s">
        <v>25</v>
      </c>
      <c r="E665" s="7" t="s">
        <v>1770</v>
      </c>
      <c r="F665" s="6" t="s">
        <v>3862</v>
      </c>
      <c r="G665" s="6" t="s">
        <v>35</v>
      </c>
      <c r="H665" s="6" t="s">
        <v>43</v>
      </c>
      <c r="I665" s="34">
        <v>40111</v>
      </c>
      <c r="J665" s="34">
        <v>41262</v>
      </c>
      <c r="K665" s="6">
        <v>24</v>
      </c>
      <c r="L665" s="6" t="s">
        <v>70</v>
      </c>
      <c r="M665" s="6" t="s">
        <v>85</v>
      </c>
      <c r="N665" s="6" t="s">
        <v>231</v>
      </c>
      <c r="O665" s="16">
        <v>43120</v>
      </c>
      <c r="P665" s="7" t="s">
        <v>51</v>
      </c>
      <c r="Q665" s="7" t="s">
        <v>51</v>
      </c>
      <c r="R665" s="7" t="s">
        <v>51</v>
      </c>
      <c r="S665" s="25" t="s">
        <v>1771</v>
      </c>
      <c r="T665" s="26" t="s">
        <v>54</v>
      </c>
      <c r="V665" s="9" t="s">
        <v>1428</v>
      </c>
    </row>
    <row r="666" spans="1:22" x14ac:dyDescent="0.3">
      <c r="A666" s="19" t="s">
        <v>1772</v>
      </c>
      <c r="B666" s="6" t="s">
        <v>6</v>
      </c>
      <c r="C666" s="6" t="s">
        <v>16</v>
      </c>
      <c r="D666" s="6" t="s">
        <v>24</v>
      </c>
      <c r="E666" s="7" t="s">
        <v>1773</v>
      </c>
      <c r="F666" s="40" t="s">
        <v>3861</v>
      </c>
      <c r="G666" s="6" t="s">
        <v>38</v>
      </c>
      <c r="H666" s="6" t="s">
        <v>44</v>
      </c>
      <c r="I666" s="34">
        <v>38688</v>
      </c>
      <c r="J666" s="34">
        <v>42381</v>
      </c>
      <c r="K666" s="6">
        <v>8</v>
      </c>
      <c r="L666" s="6" t="s">
        <v>70</v>
      </c>
      <c r="M666" s="6" t="s">
        <v>85</v>
      </c>
      <c r="N666" s="6" t="s">
        <v>231</v>
      </c>
      <c r="O666" s="16">
        <v>43120</v>
      </c>
      <c r="P666" s="7" t="s">
        <v>1775</v>
      </c>
      <c r="Q666" s="7" t="s">
        <v>51</v>
      </c>
      <c r="R666" s="7" t="s">
        <v>51</v>
      </c>
      <c r="S666" s="25" t="s">
        <v>1774</v>
      </c>
      <c r="T666" s="26" t="s">
        <v>54</v>
      </c>
    </row>
    <row r="667" spans="1:22" x14ac:dyDescent="0.3">
      <c r="A667" s="19" t="s">
        <v>1776</v>
      </c>
      <c r="B667" s="6" t="s">
        <v>3855</v>
      </c>
      <c r="C667" s="6" t="s">
        <v>16</v>
      </c>
      <c r="D667" s="6" t="s">
        <v>24</v>
      </c>
      <c r="E667" s="7" t="s">
        <v>1773</v>
      </c>
      <c r="F667" s="40" t="s">
        <v>3861</v>
      </c>
      <c r="G667" s="6" t="s">
        <v>38</v>
      </c>
      <c r="H667" s="6" t="s">
        <v>44</v>
      </c>
      <c r="I667" s="34">
        <v>38910</v>
      </c>
      <c r="J667" s="34">
        <v>38931</v>
      </c>
      <c r="K667" s="6">
        <v>4</v>
      </c>
      <c r="L667" s="6" t="s">
        <v>66</v>
      </c>
      <c r="M667" s="6" t="s">
        <v>85</v>
      </c>
      <c r="N667" s="6" t="s">
        <v>231</v>
      </c>
      <c r="O667" s="16">
        <v>43120</v>
      </c>
      <c r="P667" s="7" t="s">
        <v>1778</v>
      </c>
      <c r="Q667" s="7" t="s">
        <v>51</v>
      </c>
      <c r="R667" s="7" t="s">
        <v>51</v>
      </c>
      <c r="S667" s="25" t="s">
        <v>1777</v>
      </c>
      <c r="T667" s="26" t="s">
        <v>54</v>
      </c>
    </row>
    <row r="668" spans="1:22" x14ac:dyDescent="0.3">
      <c r="A668" s="19" t="s">
        <v>1779</v>
      </c>
      <c r="B668" s="3" t="s">
        <v>3853</v>
      </c>
      <c r="C668" s="6" t="s">
        <v>16</v>
      </c>
      <c r="D668" s="6" t="s">
        <v>24</v>
      </c>
      <c r="E668" s="7" t="s">
        <v>1773</v>
      </c>
      <c r="F668" s="40" t="s">
        <v>3861</v>
      </c>
      <c r="G668" s="6" t="s">
        <v>38</v>
      </c>
      <c r="H668" s="6" t="s">
        <v>44</v>
      </c>
      <c r="I668" s="34">
        <v>42897</v>
      </c>
      <c r="J668" s="34">
        <v>43114</v>
      </c>
      <c r="K668" s="6">
        <v>79</v>
      </c>
      <c r="L668" s="6" t="s">
        <v>66</v>
      </c>
      <c r="M668" s="6" t="s">
        <v>85</v>
      </c>
      <c r="N668" s="6" t="s">
        <v>230</v>
      </c>
      <c r="O668" s="16">
        <v>43120</v>
      </c>
      <c r="P668" s="7" t="s">
        <v>1781</v>
      </c>
      <c r="Q668" s="7" t="s">
        <v>51</v>
      </c>
      <c r="R668" s="7" t="s">
        <v>51</v>
      </c>
      <c r="S668" s="25" t="s">
        <v>1780</v>
      </c>
      <c r="T668" s="26" t="s">
        <v>54</v>
      </c>
    </row>
    <row r="669" spans="1:22" x14ac:dyDescent="0.3">
      <c r="A669" s="19" t="s">
        <v>1785</v>
      </c>
      <c r="B669" s="3" t="s">
        <v>3853</v>
      </c>
      <c r="C669" s="6" t="s">
        <v>16</v>
      </c>
      <c r="D669" s="6" t="s">
        <v>24</v>
      </c>
      <c r="E669" s="7" t="s">
        <v>1773</v>
      </c>
      <c r="F669" s="40" t="s">
        <v>3861</v>
      </c>
      <c r="G669" s="6" t="s">
        <v>38</v>
      </c>
      <c r="H669" s="6" t="s">
        <v>44</v>
      </c>
      <c r="I669" s="34">
        <v>41399</v>
      </c>
      <c r="J669" s="34">
        <v>41462</v>
      </c>
      <c r="K669" s="6">
        <v>10</v>
      </c>
      <c r="L669" s="6" t="s">
        <v>66</v>
      </c>
      <c r="M669" s="6" t="s">
        <v>85</v>
      </c>
      <c r="N669" s="6" t="s">
        <v>231</v>
      </c>
      <c r="O669" s="16">
        <v>43121</v>
      </c>
      <c r="P669" s="7" t="s">
        <v>1787</v>
      </c>
      <c r="Q669" s="7" t="s">
        <v>51</v>
      </c>
      <c r="R669" s="7" t="s">
        <v>51</v>
      </c>
      <c r="S669" s="25" t="s">
        <v>1786</v>
      </c>
      <c r="T669" s="26" t="s">
        <v>54</v>
      </c>
    </row>
    <row r="670" spans="1:22" x14ac:dyDescent="0.3">
      <c r="A670" s="19" t="s">
        <v>1788</v>
      </c>
      <c r="B670" s="6" t="s">
        <v>8</v>
      </c>
      <c r="C670" s="6" t="s">
        <v>16</v>
      </c>
      <c r="D670" s="6" t="s">
        <v>24</v>
      </c>
      <c r="E670" s="7" t="s">
        <v>1773</v>
      </c>
      <c r="F670" s="40" t="s">
        <v>3861</v>
      </c>
      <c r="G670" s="6" t="s">
        <v>38</v>
      </c>
      <c r="H670" s="6" t="s">
        <v>43</v>
      </c>
      <c r="I670" s="34">
        <v>41721</v>
      </c>
      <c r="J670" s="34">
        <v>41742</v>
      </c>
      <c r="K670" s="6">
        <v>4</v>
      </c>
      <c r="L670" s="6" t="s">
        <v>66</v>
      </c>
      <c r="M670" s="6" t="s">
        <v>85</v>
      </c>
      <c r="N670" s="6" t="s">
        <v>231</v>
      </c>
      <c r="O670" s="16">
        <v>43121</v>
      </c>
      <c r="P670" s="7" t="s">
        <v>1790</v>
      </c>
      <c r="Q670" s="7" t="s">
        <v>51</v>
      </c>
      <c r="R670" s="7" t="s">
        <v>51</v>
      </c>
      <c r="S670" s="25" t="s">
        <v>1789</v>
      </c>
      <c r="T670" s="26" t="s">
        <v>54</v>
      </c>
    </row>
    <row r="671" spans="1:22" x14ac:dyDescent="0.3">
      <c r="A671" s="19" t="s">
        <v>1791</v>
      </c>
      <c r="B671" s="6" t="s">
        <v>6</v>
      </c>
      <c r="C671" s="6" t="s">
        <v>18</v>
      </c>
      <c r="D671" s="6" t="s">
        <v>2682</v>
      </c>
      <c r="E671" s="44" t="s">
        <v>1791</v>
      </c>
      <c r="F671" s="6" t="s">
        <v>3862</v>
      </c>
      <c r="G671" s="6" t="s">
        <v>38</v>
      </c>
      <c r="H671" s="6" t="s">
        <v>44</v>
      </c>
      <c r="I671" s="34">
        <v>41978</v>
      </c>
      <c r="J671" s="34">
        <v>42212</v>
      </c>
      <c r="K671" s="6">
        <v>44</v>
      </c>
      <c r="L671" s="6" t="s">
        <v>66</v>
      </c>
      <c r="M671" s="6" t="s">
        <v>85</v>
      </c>
      <c r="N671" s="6" t="s">
        <v>231</v>
      </c>
      <c r="O671" s="16">
        <v>43121</v>
      </c>
      <c r="P671" s="7" t="s">
        <v>1793</v>
      </c>
      <c r="Q671" s="7" t="s">
        <v>51</v>
      </c>
      <c r="R671" s="7" t="s">
        <v>51</v>
      </c>
      <c r="S671" s="25" t="s">
        <v>1792</v>
      </c>
      <c r="T671" s="26" t="s">
        <v>54</v>
      </c>
    </row>
    <row r="672" spans="1:22" x14ac:dyDescent="0.3">
      <c r="A672" s="43" t="s">
        <v>1189</v>
      </c>
      <c r="B672" s="6" t="s">
        <v>6</v>
      </c>
      <c r="C672" s="6" t="s">
        <v>16</v>
      </c>
      <c r="D672" s="6" t="s">
        <v>26</v>
      </c>
      <c r="E672" s="7" t="s">
        <v>1190</v>
      </c>
      <c r="F672" s="40" t="s">
        <v>3859</v>
      </c>
      <c r="G672" s="6" t="s">
        <v>34</v>
      </c>
      <c r="H672" s="6" t="s">
        <v>44</v>
      </c>
      <c r="I672" s="34">
        <v>41052</v>
      </c>
      <c r="J672" s="34">
        <v>41619</v>
      </c>
      <c r="K672" s="6">
        <v>25</v>
      </c>
      <c r="L672" s="6" t="s">
        <v>70</v>
      </c>
      <c r="M672" s="6" t="s">
        <v>85</v>
      </c>
      <c r="N672" s="6" t="s">
        <v>231</v>
      </c>
      <c r="O672" s="16">
        <v>43114</v>
      </c>
      <c r="P672" s="7" t="s">
        <v>51</v>
      </c>
      <c r="Q672" s="7" t="s">
        <v>51</v>
      </c>
      <c r="R672" s="7" t="s">
        <v>51</v>
      </c>
      <c r="S672" s="25" t="s">
        <v>1191</v>
      </c>
      <c r="T672" s="26" t="s">
        <v>54</v>
      </c>
    </row>
    <row r="673" spans="1:22" x14ac:dyDescent="0.3">
      <c r="A673" s="19" t="s">
        <v>1196</v>
      </c>
      <c r="B673" s="6" t="s">
        <v>376</v>
      </c>
      <c r="C673" s="6" t="s">
        <v>18</v>
      </c>
      <c r="D673" s="6" t="s">
        <v>2272</v>
      </c>
      <c r="E673" s="7" t="s">
        <v>1193</v>
      </c>
      <c r="F673" s="6" t="s">
        <v>76</v>
      </c>
      <c r="G673" s="6" t="s">
        <v>167</v>
      </c>
      <c r="H673" s="6" t="s">
        <v>44</v>
      </c>
      <c r="I673" s="34">
        <v>41312</v>
      </c>
      <c r="J673" s="34">
        <v>41312</v>
      </c>
      <c r="K673" s="6">
        <v>1</v>
      </c>
      <c r="L673" s="6" t="s">
        <v>76</v>
      </c>
      <c r="M673" s="6" t="s">
        <v>85</v>
      </c>
      <c r="N673" s="6" t="s">
        <v>229</v>
      </c>
      <c r="O673" s="16">
        <v>43114</v>
      </c>
      <c r="P673" s="7" t="s">
        <v>1198</v>
      </c>
      <c r="Q673" s="7" t="s">
        <v>51</v>
      </c>
      <c r="R673" s="7" t="s">
        <v>51</v>
      </c>
      <c r="S673" s="25" t="s">
        <v>1197</v>
      </c>
      <c r="T673" s="26" t="s">
        <v>54</v>
      </c>
    </row>
    <row r="674" spans="1:22" x14ac:dyDescent="0.3">
      <c r="A674" s="19" t="s">
        <v>1192</v>
      </c>
      <c r="B674" s="6" t="s">
        <v>8</v>
      </c>
      <c r="C674" s="6" t="s">
        <v>18</v>
      </c>
      <c r="D674" s="6" t="s">
        <v>2272</v>
      </c>
      <c r="E674" s="7" t="s">
        <v>1193</v>
      </c>
      <c r="F674" s="6" t="s">
        <v>76</v>
      </c>
      <c r="G674" s="6" t="s">
        <v>167</v>
      </c>
      <c r="H674" s="6" t="s">
        <v>44</v>
      </c>
      <c r="I674" s="34">
        <v>41045</v>
      </c>
      <c r="J674" s="34">
        <v>43057</v>
      </c>
      <c r="K674" s="6">
        <v>66</v>
      </c>
      <c r="L674" s="6" t="s">
        <v>70</v>
      </c>
      <c r="M674" s="6" t="s">
        <v>85</v>
      </c>
      <c r="N674" s="6" t="s">
        <v>230</v>
      </c>
      <c r="O674" s="16">
        <v>43114</v>
      </c>
      <c r="P674" s="7" t="s">
        <v>1195</v>
      </c>
      <c r="Q674" s="7" t="s">
        <v>51</v>
      </c>
      <c r="R674" s="7" t="s">
        <v>51</v>
      </c>
      <c r="S674" s="25" t="s">
        <v>1194</v>
      </c>
      <c r="T674" s="26" t="s">
        <v>54</v>
      </c>
    </row>
    <row r="675" spans="1:22" x14ac:dyDescent="0.3">
      <c r="A675" s="19" t="s">
        <v>1205</v>
      </c>
      <c r="B675" s="6" t="s">
        <v>944</v>
      </c>
      <c r="C675" s="6" t="s">
        <v>18</v>
      </c>
      <c r="D675" s="6" t="s">
        <v>2272</v>
      </c>
      <c r="E675" s="7" t="s">
        <v>1193</v>
      </c>
      <c r="F675" s="6" t="s">
        <v>3862</v>
      </c>
      <c r="G675" s="6" t="s">
        <v>167</v>
      </c>
      <c r="H675" s="6" t="s">
        <v>44</v>
      </c>
      <c r="I675" s="34">
        <v>40471</v>
      </c>
      <c r="J675" s="34">
        <v>43105</v>
      </c>
      <c r="K675" s="6">
        <v>83</v>
      </c>
      <c r="L675" s="6" t="s">
        <v>70</v>
      </c>
      <c r="M675" s="6" t="s">
        <v>85</v>
      </c>
      <c r="N675" s="6" t="s">
        <v>230</v>
      </c>
      <c r="O675" s="16">
        <v>43114</v>
      </c>
      <c r="P675" s="7" t="s">
        <v>1206</v>
      </c>
      <c r="Q675" s="7" t="s">
        <v>51</v>
      </c>
      <c r="R675" s="7" t="s">
        <v>51</v>
      </c>
      <c r="S675" s="25" t="s">
        <v>1207</v>
      </c>
      <c r="T675" s="26" t="s">
        <v>54</v>
      </c>
    </row>
    <row r="676" spans="1:22" x14ac:dyDescent="0.3">
      <c r="A676" s="19" t="s">
        <v>1199</v>
      </c>
      <c r="B676" s="6" t="s">
        <v>8</v>
      </c>
      <c r="C676" s="6" t="s">
        <v>18</v>
      </c>
      <c r="D676" s="6" t="s">
        <v>2272</v>
      </c>
      <c r="E676" s="7" t="s">
        <v>1193</v>
      </c>
      <c r="F676" s="6" t="s">
        <v>3862</v>
      </c>
      <c r="G676" s="6" t="s">
        <v>167</v>
      </c>
      <c r="H676" s="6" t="s">
        <v>44</v>
      </c>
      <c r="I676" s="34">
        <v>40934</v>
      </c>
      <c r="J676" s="34">
        <v>43019</v>
      </c>
      <c r="K676" s="6">
        <v>85</v>
      </c>
      <c r="L676" s="6" t="s">
        <v>70</v>
      </c>
      <c r="M676" s="6" t="s">
        <v>85</v>
      </c>
      <c r="N676" s="6" t="s">
        <v>230</v>
      </c>
      <c r="O676" s="16">
        <v>43114</v>
      </c>
      <c r="P676" s="7" t="s">
        <v>1201</v>
      </c>
      <c r="Q676" s="7" t="s">
        <v>51</v>
      </c>
      <c r="R676" s="7" t="s">
        <v>51</v>
      </c>
      <c r="S676" s="25" t="s">
        <v>1200</v>
      </c>
      <c r="T676" s="26" t="s">
        <v>54</v>
      </c>
    </row>
    <row r="677" spans="1:22" x14ac:dyDescent="0.3">
      <c r="A677" s="19" t="s">
        <v>1202</v>
      </c>
      <c r="B677" s="6" t="s">
        <v>944</v>
      </c>
      <c r="C677" s="6" t="s">
        <v>18</v>
      </c>
      <c r="D677" s="6" t="s">
        <v>2272</v>
      </c>
      <c r="E677" s="7" t="s">
        <v>1193</v>
      </c>
      <c r="F677" s="6" t="s">
        <v>76</v>
      </c>
      <c r="G677" s="6" t="s">
        <v>167</v>
      </c>
      <c r="H677" s="6" t="s">
        <v>44</v>
      </c>
      <c r="I677" s="34">
        <v>42083</v>
      </c>
      <c r="J677" s="34">
        <v>43087</v>
      </c>
      <c r="K677" s="6">
        <v>100</v>
      </c>
      <c r="L677" s="6" t="s">
        <v>70</v>
      </c>
      <c r="M677" s="6" t="s">
        <v>85</v>
      </c>
      <c r="N677" s="6" t="s">
        <v>230</v>
      </c>
      <c r="O677" s="16">
        <v>43114</v>
      </c>
      <c r="P677" s="7" t="s">
        <v>1204</v>
      </c>
      <c r="Q677" s="7" t="s">
        <v>51</v>
      </c>
      <c r="R677" s="7" t="s">
        <v>51</v>
      </c>
      <c r="S677" s="25" t="s">
        <v>1203</v>
      </c>
      <c r="T677" s="26" t="s">
        <v>54</v>
      </c>
    </row>
    <row r="678" spans="1:22" x14ac:dyDescent="0.3">
      <c r="A678" s="19" t="s">
        <v>1208</v>
      </c>
      <c r="B678" s="6" t="s">
        <v>157</v>
      </c>
      <c r="C678" s="6" t="s">
        <v>16</v>
      </c>
      <c r="D678" s="6" t="s">
        <v>2682</v>
      </c>
      <c r="E678" s="7" t="s">
        <v>1209</v>
      </c>
      <c r="F678" s="6" t="s">
        <v>3860</v>
      </c>
      <c r="G678" s="6" t="s">
        <v>34</v>
      </c>
      <c r="H678" s="6" t="s">
        <v>44</v>
      </c>
      <c r="I678" s="34">
        <v>38826</v>
      </c>
      <c r="J678" s="34">
        <v>39505</v>
      </c>
      <c r="K678" s="6">
        <v>11</v>
      </c>
      <c r="L678" s="6" t="s">
        <v>70</v>
      </c>
      <c r="M678" s="6" t="s">
        <v>85</v>
      </c>
      <c r="N678" s="6" t="s">
        <v>230</v>
      </c>
      <c r="O678" s="16">
        <v>43114</v>
      </c>
      <c r="P678" s="7" t="s">
        <v>1211</v>
      </c>
      <c r="Q678" s="7" t="s">
        <v>51</v>
      </c>
      <c r="R678" s="7" t="s">
        <v>51</v>
      </c>
      <c r="S678" s="25" t="s">
        <v>1210</v>
      </c>
      <c r="T678" s="26" t="s">
        <v>54</v>
      </c>
    </row>
    <row r="679" spans="1:22" x14ac:dyDescent="0.3">
      <c r="A679" s="19" t="s">
        <v>1363</v>
      </c>
      <c r="B679" s="6" t="s">
        <v>8</v>
      </c>
      <c r="C679" s="6" t="s">
        <v>16</v>
      </c>
      <c r="D679" s="6" t="s">
        <v>27</v>
      </c>
      <c r="E679" s="7" t="s">
        <v>51</v>
      </c>
      <c r="F679" s="6" t="s">
        <v>3862</v>
      </c>
      <c r="G679" s="6" t="s">
        <v>35</v>
      </c>
      <c r="H679" s="6" t="s">
        <v>44</v>
      </c>
      <c r="I679" s="34">
        <v>42505</v>
      </c>
      <c r="J679" s="34">
        <v>43082</v>
      </c>
      <c r="K679" s="6">
        <v>30</v>
      </c>
      <c r="L679" s="6" t="s">
        <v>70</v>
      </c>
      <c r="M679" s="6" t="s">
        <v>87</v>
      </c>
      <c r="N679" s="6" t="s">
        <v>230</v>
      </c>
      <c r="O679" s="16">
        <v>43115</v>
      </c>
      <c r="P679" s="25" t="s">
        <v>1365</v>
      </c>
      <c r="Q679" s="7" t="s">
        <v>51</v>
      </c>
      <c r="R679" s="7" t="s">
        <v>51</v>
      </c>
      <c r="S679" s="25" t="s">
        <v>1362</v>
      </c>
      <c r="T679" s="26" t="s">
        <v>54</v>
      </c>
      <c r="U679" s="25" t="s">
        <v>1364</v>
      </c>
    </row>
    <row r="680" spans="1:22" x14ac:dyDescent="0.3">
      <c r="A680" s="19" t="s">
        <v>3843</v>
      </c>
      <c r="B680" s="6" t="s">
        <v>6</v>
      </c>
      <c r="C680" s="6" t="s">
        <v>16</v>
      </c>
      <c r="D680" s="6" t="s">
        <v>25</v>
      </c>
      <c r="E680" s="7" t="s">
        <v>3845</v>
      </c>
      <c r="F680" s="6" t="s">
        <v>3860</v>
      </c>
      <c r="G680" s="6" t="s">
        <v>35</v>
      </c>
      <c r="H680" s="6" t="s">
        <v>44</v>
      </c>
      <c r="I680" s="34">
        <v>43087</v>
      </c>
      <c r="J680" s="34">
        <v>43129</v>
      </c>
      <c r="K680" s="6">
        <v>2</v>
      </c>
      <c r="L680" s="6" t="s">
        <v>76</v>
      </c>
      <c r="M680" s="6" t="s">
        <v>85</v>
      </c>
      <c r="N680" s="6" t="s">
        <v>230</v>
      </c>
      <c r="O680" s="16">
        <v>43136</v>
      </c>
      <c r="P680" s="7" t="s">
        <v>3847</v>
      </c>
      <c r="Q680" s="7" t="s">
        <v>3848</v>
      </c>
      <c r="R680" s="7" t="s">
        <v>3849</v>
      </c>
      <c r="S680" s="25" t="s">
        <v>3846</v>
      </c>
      <c r="T680" s="26" t="s">
        <v>54</v>
      </c>
    </row>
    <row r="681" spans="1:22" x14ac:dyDescent="0.3">
      <c r="A681" s="19" t="s">
        <v>1212</v>
      </c>
      <c r="B681" s="6" t="s">
        <v>6</v>
      </c>
      <c r="C681" s="6" t="s">
        <v>16</v>
      </c>
      <c r="D681" s="6" t="s">
        <v>25</v>
      </c>
      <c r="E681" s="7" t="s">
        <v>1216</v>
      </c>
      <c r="F681" s="6" t="s">
        <v>3862</v>
      </c>
      <c r="G681" s="6" t="s">
        <v>39</v>
      </c>
      <c r="H681" s="6" t="s">
        <v>43</v>
      </c>
      <c r="I681" s="34" t="s">
        <v>1167</v>
      </c>
      <c r="J681" s="34" t="s">
        <v>1167</v>
      </c>
      <c r="K681" s="6">
        <v>13</v>
      </c>
      <c r="L681" s="6" t="s">
        <v>76</v>
      </c>
      <c r="M681" s="6" t="s">
        <v>87</v>
      </c>
      <c r="N681" s="6" t="s">
        <v>231</v>
      </c>
      <c r="O681" s="16">
        <v>43114</v>
      </c>
      <c r="P681" s="7" t="s">
        <v>1213</v>
      </c>
      <c r="Q681" s="7" t="s">
        <v>51</v>
      </c>
      <c r="R681" s="7" t="s">
        <v>51</v>
      </c>
      <c r="S681" s="25" t="s">
        <v>1214</v>
      </c>
      <c r="T681" s="26" t="s">
        <v>54</v>
      </c>
    </row>
    <row r="682" spans="1:22" x14ac:dyDescent="0.3">
      <c r="A682" s="19" t="s">
        <v>1215</v>
      </c>
      <c r="B682" s="6" t="s">
        <v>6</v>
      </c>
      <c r="C682" s="6" t="s">
        <v>16</v>
      </c>
      <c r="D682" s="6" t="s">
        <v>22</v>
      </c>
      <c r="E682" s="7" t="s">
        <v>1217</v>
      </c>
      <c r="F682" s="40" t="s">
        <v>3859</v>
      </c>
      <c r="G682" s="6" t="s">
        <v>836</v>
      </c>
      <c r="H682" s="6" t="s">
        <v>43</v>
      </c>
      <c r="I682" s="34">
        <v>40688</v>
      </c>
      <c r="J682" s="34">
        <v>41835</v>
      </c>
      <c r="K682" s="6">
        <v>136</v>
      </c>
      <c r="L682" s="6" t="s">
        <v>71</v>
      </c>
      <c r="M682" s="6" t="s">
        <v>117</v>
      </c>
      <c r="N682" s="6" t="s">
        <v>231</v>
      </c>
      <c r="O682" s="16">
        <v>43114</v>
      </c>
      <c r="P682" s="7" t="s">
        <v>1219</v>
      </c>
      <c r="Q682" s="7" t="s">
        <v>1221</v>
      </c>
      <c r="R682" s="7" t="s">
        <v>1220</v>
      </c>
      <c r="S682" s="25" t="s">
        <v>1218</v>
      </c>
      <c r="T682" s="26" t="s">
        <v>54</v>
      </c>
      <c r="V682" s="9" t="s">
        <v>1428</v>
      </c>
    </row>
    <row r="683" spans="1:22" x14ac:dyDescent="0.3">
      <c r="A683" s="19" t="s">
        <v>474</v>
      </c>
      <c r="B683" s="6" t="s">
        <v>6</v>
      </c>
      <c r="C683" s="6" t="s">
        <v>16</v>
      </c>
      <c r="D683" s="6" t="s">
        <v>27</v>
      </c>
      <c r="E683" s="7" t="s">
        <v>51</v>
      </c>
      <c r="F683" s="6" t="s">
        <v>3862</v>
      </c>
      <c r="G683" s="6" t="s">
        <v>35</v>
      </c>
      <c r="H683" s="6" t="s">
        <v>44</v>
      </c>
      <c r="I683" s="34">
        <v>42786</v>
      </c>
      <c r="J683" s="34">
        <v>42821</v>
      </c>
      <c r="K683" s="6">
        <v>4</v>
      </c>
      <c r="L683" s="6" t="s">
        <v>70</v>
      </c>
      <c r="M683" s="6" t="s">
        <v>85</v>
      </c>
      <c r="N683" s="6" t="s">
        <v>229</v>
      </c>
      <c r="O683" s="16">
        <v>43109</v>
      </c>
      <c r="P683" s="7" t="s">
        <v>51</v>
      </c>
      <c r="Q683" s="7" t="s">
        <v>51</v>
      </c>
      <c r="R683" s="7" t="s">
        <v>51</v>
      </c>
      <c r="S683" s="25" t="s">
        <v>475</v>
      </c>
      <c r="T683" s="26" t="s">
        <v>54</v>
      </c>
    </row>
    <row r="684" spans="1:22" x14ac:dyDescent="0.3">
      <c r="A684" s="19" t="s">
        <v>1227</v>
      </c>
      <c r="B684" s="6" t="s">
        <v>6</v>
      </c>
      <c r="C684" s="6" t="s">
        <v>16</v>
      </c>
      <c r="D684" s="6" t="s">
        <v>25</v>
      </c>
      <c r="E684" s="7" t="s">
        <v>1232</v>
      </c>
      <c r="F684" s="6" t="s">
        <v>3860</v>
      </c>
      <c r="G684" s="6" t="s">
        <v>35</v>
      </c>
      <c r="H684" s="6" t="s">
        <v>43</v>
      </c>
      <c r="I684" s="34">
        <v>41698</v>
      </c>
      <c r="J684" s="34">
        <v>42823</v>
      </c>
      <c r="K684" s="6">
        <v>28</v>
      </c>
      <c r="L684" s="6" t="s">
        <v>67</v>
      </c>
      <c r="M684" s="6" t="s">
        <v>87</v>
      </c>
      <c r="N684" s="6" t="s">
        <v>231</v>
      </c>
      <c r="O684" s="16">
        <v>43114</v>
      </c>
      <c r="P684" s="7" t="s">
        <v>1229</v>
      </c>
      <c r="Q684" s="7" t="s">
        <v>51</v>
      </c>
      <c r="R684" s="7" t="s">
        <v>51</v>
      </c>
      <c r="S684" s="25" t="s">
        <v>1228</v>
      </c>
      <c r="T684" s="26" t="s">
        <v>54</v>
      </c>
    </row>
    <row r="685" spans="1:22" x14ac:dyDescent="0.3">
      <c r="A685" s="19" t="s">
        <v>1230</v>
      </c>
      <c r="B685" s="6" t="s">
        <v>3855</v>
      </c>
      <c r="C685" s="6" t="s">
        <v>16</v>
      </c>
      <c r="D685" s="6" t="s">
        <v>2682</v>
      </c>
      <c r="E685" s="7" t="s">
        <v>1231</v>
      </c>
      <c r="F685" s="6" t="s">
        <v>3862</v>
      </c>
      <c r="G685" s="6" t="s">
        <v>34</v>
      </c>
      <c r="H685" s="6" t="s">
        <v>43</v>
      </c>
      <c r="I685" s="34">
        <v>43050</v>
      </c>
      <c r="J685" s="34">
        <v>43113</v>
      </c>
      <c r="K685" s="6">
        <v>10</v>
      </c>
      <c r="L685" s="6" t="s">
        <v>66</v>
      </c>
      <c r="M685" s="6" t="s">
        <v>85</v>
      </c>
      <c r="N685" s="6" t="s">
        <v>230</v>
      </c>
      <c r="O685" s="16">
        <v>43114</v>
      </c>
      <c r="P685" s="7" t="s">
        <v>1234</v>
      </c>
      <c r="Q685" s="7" t="s">
        <v>51</v>
      </c>
      <c r="R685" s="7" t="s">
        <v>51</v>
      </c>
      <c r="S685" s="25" t="s">
        <v>1233</v>
      </c>
      <c r="T685" s="26" t="s">
        <v>54</v>
      </c>
    </row>
    <row r="686" spans="1:22" x14ac:dyDescent="0.3">
      <c r="A686" s="19" t="s">
        <v>1222</v>
      </c>
      <c r="B686" s="6" t="s">
        <v>6</v>
      </c>
      <c r="C686" s="6" t="s">
        <v>16</v>
      </c>
      <c r="D686" s="6" t="s">
        <v>27</v>
      </c>
      <c r="E686" s="7" t="s">
        <v>51</v>
      </c>
      <c r="F686" s="6" t="s">
        <v>3860</v>
      </c>
      <c r="G686" s="6" t="s">
        <v>34</v>
      </c>
      <c r="H686" s="6" t="s">
        <v>44</v>
      </c>
      <c r="I686" s="34">
        <v>42929</v>
      </c>
      <c r="J686" s="34">
        <v>42938</v>
      </c>
      <c r="K686" s="6">
        <v>3</v>
      </c>
      <c r="L686" s="6" t="s">
        <v>93</v>
      </c>
      <c r="M686" s="6" t="s">
        <v>85</v>
      </c>
      <c r="N686" s="6" t="s">
        <v>229</v>
      </c>
      <c r="O686" s="16">
        <v>43114</v>
      </c>
      <c r="P686" s="7" t="s">
        <v>1226</v>
      </c>
      <c r="Q686" s="7" t="s">
        <v>1224</v>
      </c>
      <c r="R686" s="7" t="s">
        <v>1223</v>
      </c>
      <c r="S686" s="25" t="s">
        <v>1225</v>
      </c>
      <c r="T686" s="26" t="s">
        <v>54</v>
      </c>
    </row>
    <row r="687" spans="1:22" x14ac:dyDescent="0.3">
      <c r="A687" s="19" t="s">
        <v>476</v>
      </c>
      <c r="B687" s="6" t="s">
        <v>6</v>
      </c>
      <c r="C687" s="6" t="s">
        <v>16</v>
      </c>
      <c r="D687" s="6" t="s">
        <v>27</v>
      </c>
      <c r="E687" s="7" t="s">
        <v>51</v>
      </c>
      <c r="F687" s="6" t="s">
        <v>3862</v>
      </c>
      <c r="G687" s="6" t="s">
        <v>34</v>
      </c>
      <c r="H687" s="6" t="s">
        <v>44</v>
      </c>
      <c r="I687" s="34">
        <v>42800</v>
      </c>
      <c r="J687" s="34">
        <v>42967</v>
      </c>
      <c r="K687" s="6">
        <v>30</v>
      </c>
      <c r="L687" s="6" t="s">
        <v>70</v>
      </c>
      <c r="M687" s="6" t="s">
        <v>85</v>
      </c>
      <c r="N687" s="6" t="s">
        <v>229</v>
      </c>
      <c r="O687" s="16">
        <v>43109</v>
      </c>
      <c r="P687" s="7" t="s">
        <v>480</v>
      </c>
      <c r="Q687" s="7" t="s">
        <v>478</v>
      </c>
      <c r="R687" s="25" t="s">
        <v>479</v>
      </c>
      <c r="S687" s="25" t="s">
        <v>477</v>
      </c>
      <c r="T687" s="26" t="s">
        <v>54</v>
      </c>
    </row>
    <row r="688" spans="1:22" x14ac:dyDescent="0.3">
      <c r="A688" s="19" t="s">
        <v>1240</v>
      </c>
      <c r="B688" s="6" t="s">
        <v>6</v>
      </c>
      <c r="C688" s="6" t="s">
        <v>16</v>
      </c>
      <c r="D688" s="6" t="s">
        <v>27</v>
      </c>
      <c r="E688" s="7" t="s">
        <v>51</v>
      </c>
      <c r="F688" s="40" t="s">
        <v>3861</v>
      </c>
      <c r="G688" s="6" t="s">
        <v>38</v>
      </c>
      <c r="H688" s="6" t="s">
        <v>43</v>
      </c>
      <c r="I688" s="34">
        <v>42129</v>
      </c>
      <c r="J688" s="34">
        <v>42187</v>
      </c>
      <c r="K688" s="6">
        <v>3</v>
      </c>
      <c r="L688" s="6" t="s">
        <v>70</v>
      </c>
      <c r="M688" s="6" t="s">
        <v>85</v>
      </c>
      <c r="N688" s="6" t="s">
        <v>231</v>
      </c>
      <c r="O688" s="16">
        <v>43114</v>
      </c>
      <c r="P688" s="7" t="s">
        <v>1242</v>
      </c>
      <c r="Q688" s="7" t="s">
        <v>51</v>
      </c>
      <c r="R688" s="7" t="s">
        <v>51</v>
      </c>
      <c r="S688" s="25" t="s">
        <v>1241</v>
      </c>
      <c r="T688" s="26" t="s">
        <v>54</v>
      </c>
    </row>
    <row r="689" spans="1:22" x14ac:dyDescent="0.3">
      <c r="A689" s="19" t="s">
        <v>1238</v>
      </c>
      <c r="B689" s="6" t="s">
        <v>6</v>
      </c>
      <c r="C689" s="6" t="s">
        <v>18</v>
      </c>
      <c r="D689" s="6" t="s">
        <v>27</v>
      </c>
      <c r="E689" s="7" t="s">
        <v>51</v>
      </c>
      <c r="F689" s="6" t="s">
        <v>76</v>
      </c>
      <c r="G689" s="6" t="s">
        <v>836</v>
      </c>
      <c r="H689" s="6" t="s">
        <v>43</v>
      </c>
      <c r="I689" s="34">
        <v>40680</v>
      </c>
      <c r="J689" s="34">
        <v>40953</v>
      </c>
      <c r="K689" s="6">
        <v>78</v>
      </c>
      <c r="L689" s="6" t="s">
        <v>66</v>
      </c>
      <c r="M689" s="6" t="s">
        <v>85</v>
      </c>
      <c r="N689" s="6" t="s">
        <v>231</v>
      </c>
      <c r="O689" s="16">
        <v>43114</v>
      </c>
      <c r="P689" s="7" t="s">
        <v>51</v>
      </c>
      <c r="Q689" s="7" t="s">
        <v>51</v>
      </c>
      <c r="R689" s="7" t="s">
        <v>51</v>
      </c>
      <c r="S689" s="25" t="s">
        <v>1239</v>
      </c>
      <c r="T689" s="26" t="s">
        <v>54</v>
      </c>
      <c r="V689" s="9" t="s">
        <v>1784</v>
      </c>
    </row>
    <row r="690" spans="1:22" x14ac:dyDescent="0.3">
      <c r="A690" s="19" t="s">
        <v>1235</v>
      </c>
      <c r="B690" s="6" t="s">
        <v>6</v>
      </c>
      <c r="C690" s="6" t="s">
        <v>16</v>
      </c>
      <c r="D690" s="6" t="s">
        <v>27</v>
      </c>
      <c r="E690" s="7" t="s">
        <v>51</v>
      </c>
      <c r="F690" s="6" t="s">
        <v>76</v>
      </c>
      <c r="G690" s="6" t="s">
        <v>836</v>
      </c>
      <c r="H690" s="6" t="s">
        <v>44</v>
      </c>
      <c r="I690" s="34">
        <v>40066</v>
      </c>
      <c r="J690" s="34">
        <v>42763</v>
      </c>
      <c r="K690" s="6">
        <v>37</v>
      </c>
      <c r="L690" s="6" t="s">
        <v>70</v>
      </c>
      <c r="M690" s="6" t="s">
        <v>82</v>
      </c>
      <c r="N690" s="6" t="s">
        <v>229</v>
      </c>
      <c r="O690" s="16">
        <v>43114</v>
      </c>
      <c r="P690" s="7" t="s">
        <v>1236</v>
      </c>
      <c r="Q690" s="7" t="s">
        <v>51</v>
      </c>
      <c r="R690" s="7" t="s">
        <v>51</v>
      </c>
      <c r="S690" s="25" t="s">
        <v>1237</v>
      </c>
      <c r="T690" s="26" t="s">
        <v>54</v>
      </c>
    </row>
    <row r="691" spans="1:22" x14ac:dyDescent="0.3">
      <c r="A691" s="19" t="s">
        <v>1243</v>
      </c>
      <c r="B691" s="6" t="s">
        <v>6</v>
      </c>
      <c r="C691" s="6" t="s">
        <v>16</v>
      </c>
      <c r="D691" s="6" t="s">
        <v>25</v>
      </c>
      <c r="E691" s="7" t="s">
        <v>1244</v>
      </c>
      <c r="F691" s="6" t="s">
        <v>3862</v>
      </c>
      <c r="G691" s="6" t="s">
        <v>34</v>
      </c>
      <c r="H691" s="6" t="s">
        <v>43</v>
      </c>
      <c r="I691" s="34">
        <v>39195</v>
      </c>
      <c r="J691" s="34">
        <v>39199</v>
      </c>
      <c r="K691" s="6">
        <v>5</v>
      </c>
      <c r="L691" s="6" t="s">
        <v>93</v>
      </c>
      <c r="M691" s="6" t="s">
        <v>85</v>
      </c>
      <c r="N691" s="6" t="s">
        <v>231</v>
      </c>
      <c r="O691" s="16">
        <v>43114</v>
      </c>
      <c r="P691" s="7" t="s">
        <v>1246</v>
      </c>
      <c r="Q691" s="7" t="s">
        <v>51</v>
      </c>
      <c r="R691" s="7" t="s">
        <v>51</v>
      </c>
      <c r="S691" s="25" t="s">
        <v>1245</v>
      </c>
      <c r="T691" s="26" t="s">
        <v>54</v>
      </c>
      <c r="V691" s="9" t="s">
        <v>1428</v>
      </c>
    </row>
    <row r="692" spans="1:22" x14ac:dyDescent="0.3">
      <c r="A692" s="19" t="s">
        <v>1247</v>
      </c>
      <c r="B692" s="6" t="s">
        <v>6</v>
      </c>
      <c r="C692" s="6" t="s">
        <v>16</v>
      </c>
      <c r="D692" s="6" t="s">
        <v>27</v>
      </c>
      <c r="E692" s="7" t="s">
        <v>51</v>
      </c>
      <c r="F692" s="40" t="s">
        <v>3861</v>
      </c>
      <c r="G692" s="6" t="s">
        <v>35</v>
      </c>
      <c r="H692" s="6" t="s">
        <v>44</v>
      </c>
      <c r="I692" s="34">
        <v>41750</v>
      </c>
      <c r="J692" s="34">
        <v>42461</v>
      </c>
      <c r="K692" s="6">
        <v>4</v>
      </c>
      <c r="L692" s="6" t="s">
        <v>70</v>
      </c>
      <c r="M692" s="6" t="s">
        <v>85</v>
      </c>
      <c r="N692" s="6" t="s">
        <v>231</v>
      </c>
      <c r="O692" s="16">
        <v>43114</v>
      </c>
      <c r="P692" s="7" t="s">
        <v>1250</v>
      </c>
      <c r="Q692" s="7" t="s">
        <v>1249</v>
      </c>
      <c r="R692" s="7" t="s">
        <v>51</v>
      </c>
      <c r="S692" s="25" t="s">
        <v>1248</v>
      </c>
      <c r="T692" s="26" t="s">
        <v>54</v>
      </c>
    </row>
    <row r="693" spans="1:22" x14ac:dyDescent="0.3">
      <c r="A693" s="19" t="s">
        <v>481</v>
      </c>
      <c r="B693" s="6" t="s">
        <v>6</v>
      </c>
      <c r="C693" s="6" t="s">
        <v>16</v>
      </c>
      <c r="D693" s="6" t="s">
        <v>25</v>
      </c>
      <c r="E693" s="7" t="s">
        <v>481</v>
      </c>
      <c r="F693" s="6" t="s">
        <v>3862</v>
      </c>
      <c r="G693" s="6" t="s">
        <v>35</v>
      </c>
      <c r="H693" s="6" t="s">
        <v>44</v>
      </c>
      <c r="I693" s="34">
        <v>42482</v>
      </c>
      <c r="J693" s="34">
        <v>43083</v>
      </c>
      <c r="K693" s="6">
        <v>50</v>
      </c>
      <c r="L693" s="6" t="s">
        <v>70</v>
      </c>
      <c r="M693" s="6" t="s">
        <v>85</v>
      </c>
      <c r="N693" s="6" t="s">
        <v>230</v>
      </c>
      <c r="O693" s="16">
        <v>43109</v>
      </c>
      <c r="P693" s="7" t="s">
        <v>483</v>
      </c>
      <c r="Q693" s="7" t="s">
        <v>485</v>
      </c>
      <c r="R693" s="7" t="s">
        <v>484</v>
      </c>
      <c r="S693" s="25" t="s">
        <v>482</v>
      </c>
      <c r="T693" s="26" t="s">
        <v>54</v>
      </c>
    </row>
    <row r="694" spans="1:22" x14ac:dyDescent="0.3">
      <c r="A694" s="19" t="s">
        <v>1251</v>
      </c>
      <c r="B694" s="6" t="s">
        <v>6</v>
      </c>
      <c r="C694" s="6" t="s">
        <v>16</v>
      </c>
      <c r="D694" s="6" t="s">
        <v>25</v>
      </c>
      <c r="E694" s="7" t="s">
        <v>1252</v>
      </c>
      <c r="F694" s="6" t="s">
        <v>3862</v>
      </c>
      <c r="G694" s="6" t="s">
        <v>34</v>
      </c>
      <c r="H694" s="6" t="s">
        <v>44</v>
      </c>
      <c r="I694" s="34">
        <v>39204</v>
      </c>
      <c r="J694" s="34">
        <v>43055</v>
      </c>
      <c r="K694" s="6">
        <v>841</v>
      </c>
      <c r="L694" s="6" t="s">
        <v>66</v>
      </c>
      <c r="M694" s="6" t="s">
        <v>85</v>
      </c>
      <c r="N694" s="6" t="s">
        <v>230</v>
      </c>
      <c r="O694" s="16">
        <v>43114</v>
      </c>
      <c r="P694" s="7" t="s">
        <v>1253</v>
      </c>
      <c r="Q694" s="7" t="s">
        <v>51</v>
      </c>
      <c r="R694" s="7" t="s">
        <v>51</v>
      </c>
      <c r="S694" s="25" t="s">
        <v>1254</v>
      </c>
      <c r="T694" s="26" t="s">
        <v>54</v>
      </c>
    </row>
    <row r="695" spans="1:22" x14ac:dyDescent="0.3">
      <c r="A695" s="19" t="s">
        <v>492</v>
      </c>
      <c r="B695" s="6" t="s">
        <v>6</v>
      </c>
      <c r="C695" s="6" t="s">
        <v>16</v>
      </c>
      <c r="D695" s="6" t="s">
        <v>24</v>
      </c>
      <c r="E695" s="7" t="s">
        <v>497</v>
      </c>
      <c r="F695" s="40" t="s">
        <v>3861</v>
      </c>
      <c r="G695" s="6" t="s">
        <v>37</v>
      </c>
      <c r="H695" s="6" t="s">
        <v>43</v>
      </c>
      <c r="I695" s="34">
        <v>39892</v>
      </c>
      <c r="J695" s="34">
        <v>43104</v>
      </c>
      <c r="K695" s="6">
        <v>455</v>
      </c>
      <c r="L695" s="6" t="s">
        <v>66</v>
      </c>
      <c r="M695" s="6" t="s">
        <v>82</v>
      </c>
      <c r="N695" s="6" t="s">
        <v>230</v>
      </c>
      <c r="O695" s="16">
        <v>43109</v>
      </c>
      <c r="P695" s="7" t="s">
        <v>495</v>
      </c>
      <c r="Q695" s="7" t="s">
        <v>495</v>
      </c>
      <c r="R695" s="7" t="s">
        <v>496</v>
      </c>
      <c r="S695" s="25" t="s">
        <v>493</v>
      </c>
      <c r="T695" s="26" t="s">
        <v>54</v>
      </c>
      <c r="U695" s="8" t="s">
        <v>494</v>
      </c>
    </row>
    <row r="696" spans="1:22" x14ac:dyDescent="0.3">
      <c r="A696" s="19" t="s">
        <v>486</v>
      </c>
      <c r="B696" s="6" t="s">
        <v>6</v>
      </c>
      <c r="C696" s="6" t="s">
        <v>16</v>
      </c>
      <c r="D696" s="6" t="s">
        <v>24</v>
      </c>
      <c r="E696" s="7" t="s">
        <v>487</v>
      </c>
      <c r="F696" s="40" t="s">
        <v>3861</v>
      </c>
      <c r="G696" s="6" t="s">
        <v>34</v>
      </c>
      <c r="H696" s="6" t="s">
        <v>43</v>
      </c>
      <c r="I696" s="34">
        <v>39353</v>
      </c>
      <c r="J696" s="34">
        <v>43105</v>
      </c>
      <c r="K696" s="6">
        <v>1063</v>
      </c>
      <c r="L696" s="6" t="s">
        <v>66</v>
      </c>
      <c r="M696" s="6" t="s">
        <v>84</v>
      </c>
      <c r="N696" s="6" t="s">
        <v>230</v>
      </c>
      <c r="O696" s="16">
        <v>43109</v>
      </c>
      <c r="P696" s="25" t="s">
        <v>489</v>
      </c>
      <c r="Q696" s="7" t="s">
        <v>490</v>
      </c>
      <c r="R696" s="7" t="s">
        <v>491</v>
      </c>
      <c r="S696" s="25" t="s">
        <v>488</v>
      </c>
      <c r="T696" s="26" t="s">
        <v>54</v>
      </c>
      <c r="V696" s="9" t="s">
        <v>1428</v>
      </c>
    </row>
    <row r="697" spans="1:22" x14ac:dyDescent="0.3">
      <c r="A697" s="19" t="s">
        <v>1255</v>
      </c>
      <c r="B697" s="6" t="s">
        <v>6</v>
      </c>
      <c r="C697" s="6" t="s">
        <v>16</v>
      </c>
      <c r="D697" s="6" t="s">
        <v>22</v>
      </c>
      <c r="E697" s="7" t="s">
        <v>325</v>
      </c>
      <c r="F697" s="6" t="s">
        <v>3862</v>
      </c>
      <c r="G697" s="6" t="s">
        <v>35</v>
      </c>
      <c r="H697" s="6" t="s">
        <v>43</v>
      </c>
      <c r="I697" s="34">
        <v>39780</v>
      </c>
      <c r="J697" s="34">
        <v>39874</v>
      </c>
      <c r="K697" s="6">
        <v>12</v>
      </c>
      <c r="L697" s="6" t="s">
        <v>66</v>
      </c>
      <c r="M697" s="6" t="s">
        <v>85</v>
      </c>
      <c r="N697" s="6" t="s">
        <v>231</v>
      </c>
      <c r="O697" s="16">
        <v>43114</v>
      </c>
      <c r="P697" s="7" t="s">
        <v>1258</v>
      </c>
      <c r="Q697" s="7" t="s">
        <v>51</v>
      </c>
      <c r="R697" s="7" t="s">
        <v>51</v>
      </c>
      <c r="S697" s="25" t="s">
        <v>1256</v>
      </c>
      <c r="T697" s="26" t="s">
        <v>54</v>
      </c>
      <c r="U697" s="8" t="s">
        <v>1257</v>
      </c>
      <c r="V697" s="9" t="s">
        <v>1428</v>
      </c>
    </row>
    <row r="698" spans="1:22" x14ac:dyDescent="0.3">
      <c r="A698" s="19" t="s">
        <v>508</v>
      </c>
      <c r="B698" s="6" t="s">
        <v>6</v>
      </c>
      <c r="C698" s="6" t="s">
        <v>16</v>
      </c>
      <c r="D698" s="6" t="s">
        <v>25</v>
      </c>
      <c r="E698" s="7" t="s">
        <v>509</v>
      </c>
      <c r="F698" s="6" t="s">
        <v>3860</v>
      </c>
      <c r="G698" s="6" t="s">
        <v>38</v>
      </c>
      <c r="H698" s="6" t="s">
        <v>44</v>
      </c>
      <c r="I698" s="34">
        <v>41288</v>
      </c>
      <c r="J698" s="34">
        <v>42443</v>
      </c>
      <c r="K698" s="6">
        <v>14</v>
      </c>
      <c r="L698" s="6" t="s">
        <v>70</v>
      </c>
      <c r="M698" s="6" t="s">
        <v>85</v>
      </c>
      <c r="N698" s="6" t="s">
        <v>231</v>
      </c>
      <c r="O698" s="16">
        <v>43109</v>
      </c>
      <c r="P698" s="7" t="s">
        <v>512</v>
      </c>
      <c r="Q698" s="7" t="s">
        <v>510</v>
      </c>
      <c r="R698" s="7" t="s">
        <v>511</v>
      </c>
      <c r="S698" s="38" t="s">
        <v>519</v>
      </c>
      <c r="T698" s="26" t="s">
        <v>54</v>
      </c>
    </row>
    <row r="699" spans="1:22" x14ac:dyDescent="0.3">
      <c r="A699" s="19" t="s">
        <v>1259</v>
      </c>
      <c r="B699" s="6" t="s">
        <v>6</v>
      </c>
      <c r="C699" s="6" t="s">
        <v>16</v>
      </c>
      <c r="D699" s="6" t="s">
        <v>27</v>
      </c>
      <c r="E699" s="7" t="s">
        <v>51</v>
      </c>
      <c r="F699" s="6" t="s">
        <v>76</v>
      </c>
      <c r="G699" s="6" t="s">
        <v>836</v>
      </c>
      <c r="H699" s="6" t="s">
        <v>44</v>
      </c>
      <c r="I699" s="34">
        <v>42084</v>
      </c>
      <c r="J699" s="34">
        <v>42185</v>
      </c>
      <c r="K699" s="6">
        <v>21</v>
      </c>
      <c r="L699" s="6" t="s">
        <v>70</v>
      </c>
      <c r="M699" s="6" t="s">
        <v>85</v>
      </c>
      <c r="N699" s="6" t="s">
        <v>231</v>
      </c>
      <c r="O699" s="16">
        <v>43114</v>
      </c>
      <c r="P699" s="7" t="s">
        <v>1261</v>
      </c>
      <c r="Q699" s="7" t="s">
        <v>51</v>
      </c>
      <c r="R699" s="7" t="s">
        <v>51</v>
      </c>
      <c r="S699" s="25" t="s">
        <v>1260</v>
      </c>
      <c r="T699" s="26" t="s">
        <v>54</v>
      </c>
    </row>
    <row r="700" spans="1:22" x14ac:dyDescent="0.3">
      <c r="A700" s="19" t="s">
        <v>498</v>
      </c>
      <c r="B700" s="6" t="s">
        <v>6</v>
      </c>
      <c r="C700" s="6" t="s">
        <v>16</v>
      </c>
      <c r="D700" s="6" t="s">
        <v>27</v>
      </c>
      <c r="E700" s="7" t="s">
        <v>51</v>
      </c>
      <c r="F700" s="6" t="s">
        <v>3862</v>
      </c>
      <c r="G700" s="6" t="s">
        <v>36</v>
      </c>
      <c r="H700" s="6" t="s">
        <v>43</v>
      </c>
      <c r="I700" s="34">
        <v>42624</v>
      </c>
      <c r="J700" s="34">
        <v>42918</v>
      </c>
      <c r="K700" s="6">
        <v>10</v>
      </c>
      <c r="L700" s="6" t="s">
        <v>70</v>
      </c>
      <c r="M700" s="6" t="s">
        <v>82</v>
      </c>
      <c r="N700" s="6" t="s">
        <v>229</v>
      </c>
      <c r="O700" s="16">
        <v>43109</v>
      </c>
      <c r="P700" s="7" t="s">
        <v>501</v>
      </c>
      <c r="Q700" s="7" t="s">
        <v>499</v>
      </c>
      <c r="R700" s="7"/>
      <c r="S700" s="25" t="s">
        <v>500</v>
      </c>
      <c r="T700" s="26" t="s">
        <v>54</v>
      </c>
    </row>
    <row r="701" spans="1:22" x14ac:dyDescent="0.3">
      <c r="A701" s="19" t="s">
        <v>1262</v>
      </c>
      <c r="B701" s="6" t="s">
        <v>944</v>
      </c>
      <c r="C701" s="6" t="s">
        <v>16</v>
      </c>
      <c r="D701" s="6" t="s">
        <v>25</v>
      </c>
      <c r="E701" s="7" t="s">
        <v>1263</v>
      </c>
      <c r="F701" s="6" t="s">
        <v>3862</v>
      </c>
      <c r="G701" s="6" t="s">
        <v>52</v>
      </c>
      <c r="H701" s="6" t="s">
        <v>44</v>
      </c>
      <c r="I701" s="34">
        <v>42754</v>
      </c>
      <c r="J701" s="34">
        <v>43099</v>
      </c>
      <c r="K701" s="6">
        <v>6</v>
      </c>
      <c r="L701" s="6" t="s">
        <v>70</v>
      </c>
      <c r="M701" s="6" t="s">
        <v>85</v>
      </c>
      <c r="N701" s="6" t="s">
        <v>230</v>
      </c>
      <c r="O701" s="16">
        <v>43114</v>
      </c>
      <c r="P701" s="7" t="s">
        <v>1265</v>
      </c>
      <c r="Q701" s="7" t="s">
        <v>51</v>
      </c>
      <c r="R701" s="7" t="s">
        <v>51</v>
      </c>
      <c r="S701" s="25" t="s">
        <v>1264</v>
      </c>
      <c r="T701" s="26" t="s">
        <v>54</v>
      </c>
    </row>
    <row r="702" spans="1:22" x14ac:dyDescent="0.3">
      <c r="A702" s="19" t="s">
        <v>517</v>
      </c>
      <c r="B702" s="6" t="s">
        <v>6</v>
      </c>
      <c r="C702" s="6" t="s">
        <v>16</v>
      </c>
      <c r="D702" s="6" t="s">
        <v>24</v>
      </c>
      <c r="E702" s="7" t="s">
        <v>520</v>
      </c>
      <c r="F702" s="6" t="s">
        <v>3862</v>
      </c>
      <c r="G702" s="6" t="s">
        <v>35</v>
      </c>
      <c r="H702" s="6" t="s">
        <v>44</v>
      </c>
      <c r="I702" s="34">
        <v>42433</v>
      </c>
      <c r="J702" s="34">
        <v>43081</v>
      </c>
      <c r="K702" s="6">
        <v>84</v>
      </c>
      <c r="L702" s="6" t="s">
        <v>66</v>
      </c>
      <c r="M702" s="6" t="s">
        <v>85</v>
      </c>
      <c r="N702" s="6" t="s">
        <v>230</v>
      </c>
      <c r="O702" s="16">
        <v>43109</v>
      </c>
      <c r="P702" s="7" t="s">
        <v>51</v>
      </c>
      <c r="Q702" s="7" t="s">
        <v>521</v>
      </c>
      <c r="R702" s="7" t="s">
        <v>522</v>
      </c>
      <c r="S702" s="25" t="s">
        <v>518</v>
      </c>
      <c r="T702" s="26" t="s">
        <v>54</v>
      </c>
    </row>
    <row r="703" spans="1:22" x14ac:dyDescent="0.3">
      <c r="A703" s="19" t="s">
        <v>1266</v>
      </c>
      <c r="B703" s="6" t="s">
        <v>6</v>
      </c>
      <c r="C703" s="6" t="s">
        <v>16</v>
      </c>
      <c r="D703" s="6" t="s">
        <v>26</v>
      </c>
      <c r="E703" s="7" t="s">
        <v>51</v>
      </c>
      <c r="F703" s="6" t="s">
        <v>3862</v>
      </c>
      <c r="G703" s="6" t="s">
        <v>37</v>
      </c>
      <c r="H703" s="6" t="s">
        <v>43</v>
      </c>
      <c r="I703" s="34">
        <v>42444</v>
      </c>
      <c r="J703" s="34">
        <v>42791</v>
      </c>
      <c r="K703" s="6">
        <v>16</v>
      </c>
      <c r="L703" s="6" t="s">
        <v>70</v>
      </c>
      <c r="M703" s="6" t="s">
        <v>83</v>
      </c>
      <c r="N703" s="6" t="s">
        <v>229</v>
      </c>
      <c r="O703" s="16">
        <v>43114</v>
      </c>
      <c r="P703" s="7" t="s">
        <v>1268</v>
      </c>
      <c r="Q703" s="7" t="s">
        <v>1270</v>
      </c>
      <c r="R703" s="7" t="s">
        <v>1269</v>
      </c>
      <c r="S703" s="25" t="s">
        <v>1267</v>
      </c>
      <c r="T703" s="26" t="s">
        <v>54</v>
      </c>
      <c r="U703" s="8" t="s">
        <v>1271</v>
      </c>
    </row>
    <row r="704" spans="1:22" x14ac:dyDescent="0.3">
      <c r="A704" s="19" t="s">
        <v>1272</v>
      </c>
      <c r="B704" s="6" t="s">
        <v>6</v>
      </c>
      <c r="C704" s="6" t="s">
        <v>16</v>
      </c>
      <c r="D704" s="6" t="s">
        <v>25</v>
      </c>
      <c r="E704" s="7" t="s">
        <v>1273</v>
      </c>
      <c r="F704" s="6" t="s">
        <v>3862</v>
      </c>
      <c r="G704" s="6" t="s">
        <v>34</v>
      </c>
      <c r="H704" s="6" t="s">
        <v>43</v>
      </c>
      <c r="I704" s="34">
        <v>41799</v>
      </c>
      <c r="J704" s="34">
        <v>42983</v>
      </c>
      <c r="K704" s="3">
        <v>100</v>
      </c>
      <c r="L704" s="6" t="s">
        <v>70</v>
      </c>
      <c r="M704" s="6" t="s">
        <v>85</v>
      </c>
      <c r="N704" s="6" t="s">
        <v>229</v>
      </c>
      <c r="O704" s="16">
        <v>43123</v>
      </c>
      <c r="P704" s="7" t="s">
        <v>1275</v>
      </c>
      <c r="Q704" s="7" t="s">
        <v>51</v>
      </c>
      <c r="R704" s="7" t="s">
        <v>51</v>
      </c>
      <c r="S704" s="25" t="s">
        <v>1274</v>
      </c>
      <c r="T704" s="26" t="s">
        <v>54</v>
      </c>
      <c r="V704" s="9" t="s">
        <v>1428</v>
      </c>
    </row>
    <row r="705" spans="1:22" x14ac:dyDescent="0.3">
      <c r="A705" s="19" t="s">
        <v>1276</v>
      </c>
      <c r="B705" s="6" t="s">
        <v>8</v>
      </c>
      <c r="C705" s="6" t="s">
        <v>16</v>
      </c>
      <c r="D705" s="6" t="s">
        <v>25</v>
      </c>
      <c r="E705" s="7" t="s">
        <v>1277</v>
      </c>
      <c r="F705" s="6" t="s">
        <v>76</v>
      </c>
      <c r="G705" s="6" t="s">
        <v>34</v>
      </c>
      <c r="H705" s="6" t="s">
        <v>44</v>
      </c>
      <c r="I705" s="34">
        <v>39503</v>
      </c>
      <c r="J705" s="34">
        <v>40215</v>
      </c>
      <c r="K705" s="6">
        <v>4</v>
      </c>
      <c r="L705" s="6" t="s">
        <v>70</v>
      </c>
      <c r="M705" s="6" t="s">
        <v>85</v>
      </c>
      <c r="N705" s="6" t="s">
        <v>231</v>
      </c>
      <c r="O705" s="16">
        <v>43114</v>
      </c>
      <c r="P705" s="7" t="s">
        <v>1279</v>
      </c>
      <c r="Q705" s="7" t="s">
        <v>51</v>
      </c>
      <c r="R705" s="7" t="s">
        <v>51</v>
      </c>
      <c r="S705" s="25" t="s">
        <v>1278</v>
      </c>
      <c r="T705" s="26" t="s">
        <v>54</v>
      </c>
    </row>
    <row r="706" spans="1:22" x14ac:dyDescent="0.3">
      <c r="A706" s="19" t="s">
        <v>1280</v>
      </c>
      <c r="B706" s="6" t="s">
        <v>6</v>
      </c>
      <c r="C706" s="6" t="s">
        <v>16</v>
      </c>
      <c r="D706" s="6" t="s">
        <v>22</v>
      </c>
      <c r="E706" s="7" t="s">
        <v>1281</v>
      </c>
      <c r="F706" s="6" t="s">
        <v>3862</v>
      </c>
      <c r="G706" s="6" t="s">
        <v>34</v>
      </c>
      <c r="H706" s="6" t="s">
        <v>43</v>
      </c>
      <c r="I706" s="34">
        <v>40960</v>
      </c>
      <c r="J706" s="34">
        <v>41068</v>
      </c>
      <c r="K706" s="6">
        <v>16</v>
      </c>
      <c r="L706" s="6" t="s">
        <v>66</v>
      </c>
      <c r="M706" s="6" t="s">
        <v>87</v>
      </c>
      <c r="N706" s="6" t="s">
        <v>231</v>
      </c>
      <c r="O706" s="16">
        <v>43114</v>
      </c>
      <c r="P706" s="7" t="s">
        <v>1283</v>
      </c>
      <c r="Q706" s="7" t="s">
        <v>51</v>
      </c>
      <c r="R706" s="7" t="s">
        <v>51</v>
      </c>
      <c r="S706" s="25" t="s">
        <v>1282</v>
      </c>
      <c r="T706" s="26" t="s">
        <v>54</v>
      </c>
      <c r="V706" s="9" t="s">
        <v>1428</v>
      </c>
    </row>
    <row r="707" spans="1:22" x14ac:dyDescent="0.3">
      <c r="A707" s="19" t="s">
        <v>1284</v>
      </c>
      <c r="B707" s="6" t="s">
        <v>6</v>
      </c>
      <c r="C707" s="6" t="s">
        <v>16</v>
      </c>
      <c r="D707" s="6" t="s">
        <v>27</v>
      </c>
      <c r="E707" s="7" t="s">
        <v>51</v>
      </c>
      <c r="F707" s="6" t="s">
        <v>3862</v>
      </c>
      <c r="G707" s="6" t="s">
        <v>35</v>
      </c>
      <c r="H707" s="6" t="s">
        <v>43</v>
      </c>
      <c r="I707" s="34">
        <v>42711</v>
      </c>
      <c r="J707" s="34">
        <v>43046</v>
      </c>
      <c r="K707" s="6">
        <v>8</v>
      </c>
      <c r="L707" s="6" t="s">
        <v>67</v>
      </c>
      <c r="M707" s="6" t="s">
        <v>85</v>
      </c>
      <c r="N707" s="6" t="s">
        <v>230</v>
      </c>
      <c r="O707" s="16">
        <v>43114</v>
      </c>
      <c r="P707" s="7" t="s">
        <v>1287</v>
      </c>
      <c r="Q707" s="7" t="s">
        <v>1286</v>
      </c>
      <c r="R707" s="7" t="s">
        <v>51</v>
      </c>
      <c r="S707" s="25" t="s">
        <v>1288</v>
      </c>
      <c r="T707" s="26" t="s">
        <v>54</v>
      </c>
      <c r="U707" s="8" t="s">
        <v>1285</v>
      </c>
    </row>
    <row r="708" spans="1:22" x14ac:dyDescent="0.3">
      <c r="A708" s="19" t="s">
        <v>528</v>
      </c>
      <c r="B708" s="6" t="s">
        <v>13</v>
      </c>
      <c r="C708" s="6" t="s">
        <v>16</v>
      </c>
      <c r="D708" s="6" t="s">
        <v>27</v>
      </c>
      <c r="E708" s="7" t="s">
        <v>51</v>
      </c>
      <c r="F708" s="6" t="s">
        <v>3862</v>
      </c>
      <c r="G708" s="6" t="s">
        <v>34</v>
      </c>
      <c r="H708" s="6" t="s">
        <v>43</v>
      </c>
      <c r="I708" s="34">
        <v>42270</v>
      </c>
      <c r="J708" s="34">
        <v>43082</v>
      </c>
      <c r="K708" s="6">
        <v>63</v>
      </c>
      <c r="L708" s="6" t="s">
        <v>70</v>
      </c>
      <c r="M708" s="6" t="s">
        <v>82</v>
      </c>
      <c r="N708" s="6" t="s">
        <v>230</v>
      </c>
      <c r="O708" s="16">
        <v>43109</v>
      </c>
      <c r="P708" s="7" t="s">
        <v>529</v>
      </c>
      <c r="Q708" s="7" t="s">
        <v>531</v>
      </c>
      <c r="R708" s="7" t="s">
        <v>532</v>
      </c>
      <c r="S708" s="25" t="s">
        <v>530</v>
      </c>
      <c r="T708" s="26" t="s">
        <v>54</v>
      </c>
    </row>
    <row r="709" spans="1:22" x14ac:dyDescent="0.3">
      <c r="A709" s="19" t="s">
        <v>1289</v>
      </c>
      <c r="B709" s="6" t="s">
        <v>7</v>
      </c>
      <c r="C709" s="6" t="s">
        <v>16</v>
      </c>
      <c r="D709" s="6" t="s">
        <v>22</v>
      </c>
      <c r="E709" s="7" t="s">
        <v>3883</v>
      </c>
      <c r="F709" s="6" t="s">
        <v>3862</v>
      </c>
      <c r="G709" s="6" t="s">
        <v>36</v>
      </c>
      <c r="H709" s="6" t="s">
        <v>44</v>
      </c>
      <c r="I709" s="34">
        <v>41703</v>
      </c>
      <c r="J709" s="34">
        <v>42985</v>
      </c>
      <c r="K709" s="6">
        <v>23</v>
      </c>
      <c r="L709" s="6" t="s">
        <v>70</v>
      </c>
      <c r="M709" s="6" t="s">
        <v>85</v>
      </c>
      <c r="N709" s="6" t="s">
        <v>229</v>
      </c>
      <c r="O709" s="16">
        <v>43114</v>
      </c>
      <c r="P709" s="7" t="s">
        <v>1291</v>
      </c>
      <c r="Q709" s="7" t="s">
        <v>51</v>
      </c>
      <c r="R709" s="7" t="s">
        <v>51</v>
      </c>
      <c r="S709" s="25" t="s">
        <v>1290</v>
      </c>
      <c r="T709" s="26" t="s">
        <v>54</v>
      </c>
      <c r="U709" s="8" t="s">
        <v>1292</v>
      </c>
    </row>
    <row r="710" spans="1:22" x14ac:dyDescent="0.3">
      <c r="A710" s="19" t="s">
        <v>1293</v>
      </c>
      <c r="B710" s="6" t="s">
        <v>6</v>
      </c>
      <c r="C710" s="6" t="s">
        <v>16</v>
      </c>
      <c r="D710" s="6" t="s">
        <v>22</v>
      </c>
      <c r="E710" s="7" t="s">
        <v>1294</v>
      </c>
      <c r="F710" s="6" t="s">
        <v>76</v>
      </c>
      <c r="G710" s="6" t="s">
        <v>34</v>
      </c>
      <c r="H710" s="6" t="s">
        <v>43</v>
      </c>
      <c r="I710" s="34">
        <v>40274</v>
      </c>
      <c r="J710" s="34">
        <v>41701</v>
      </c>
      <c r="K710" s="6">
        <v>44</v>
      </c>
      <c r="L710" s="6" t="s">
        <v>70</v>
      </c>
      <c r="M710" s="6" t="s">
        <v>117</v>
      </c>
      <c r="N710" s="6" t="s">
        <v>231</v>
      </c>
      <c r="O710" s="16">
        <v>43114</v>
      </c>
      <c r="P710" s="7" t="s">
        <v>1295</v>
      </c>
      <c r="Q710" s="7" t="s">
        <v>51</v>
      </c>
      <c r="R710" s="7" t="s">
        <v>51</v>
      </c>
      <c r="S710" s="25" t="s">
        <v>1296</v>
      </c>
      <c r="T710" s="26" t="s">
        <v>54</v>
      </c>
      <c r="V710" s="9" t="s">
        <v>1428</v>
      </c>
    </row>
    <row r="711" spans="1:22" x14ac:dyDescent="0.3">
      <c r="A711" s="19" t="s">
        <v>1297</v>
      </c>
      <c r="B711" s="6" t="s">
        <v>6</v>
      </c>
      <c r="C711" s="6" t="s">
        <v>16</v>
      </c>
      <c r="D711" s="6" t="s">
        <v>27</v>
      </c>
      <c r="E711" s="7" t="s">
        <v>51</v>
      </c>
      <c r="F711" s="6" t="s">
        <v>3860</v>
      </c>
      <c r="G711" s="6" t="s">
        <v>34</v>
      </c>
      <c r="H711" s="6" t="s">
        <v>43</v>
      </c>
      <c r="I711" s="34">
        <v>38798</v>
      </c>
      <c r="J711" s="34">
        <v>41805</v>
      </c>
      <c r="K711" s="6">
        <v>100</v>
      </c>
      <c r="L711" s="6" t="s">
        <v>67</v>
      </c>
      <c r="M711" s="6" t="s">
        <v>82</v>
      </c>
      <c r="N711" s="6" t="s">
        <v>231</v>
      </c>
      <c r="O711" s="16">
        <v>43114</v>
      </c>
      <c r="P711" s="7" t="s">
        <v>1299</v>
      </c>
      <c r="Q711" s="7" t="s">
        <v>51</v>
      </c>
      <c r="R711" s="7" t="s">
        <v>51</v>
      </c>
      <c r="S711" s="25" t="s">
        <v>1298</v>
      </c>
      <c r="T711" s="26" t="s">
        <v>54</v>
      </c>
      <c r="U711" s="8" t="s">
        <v>1300</v>
      </c>
    </row>
    <row r="712" spans="1:22" x14ac:dyDescent="0.3">
      <c r="A712" s="19" t="s">
        <v>523</v>
      </c>
      <c r="B712" s="6" t="s">
        <v>6</v>
      </c>
      <c r="C712" s="6" t="s">
        <v>16</v>
      </c>
      <c r="D712" s="6" t="s">
        <v>27</v>
      </c>
      <c r="E712" s="7" t="s">
        <v>51</v>
      </c>
      <c r="F712" s="6" t="s">
        <v>3862</v>
      </c>
      <c r="G712" s="6" t="s">
        <v>36</v>
      </c>
      <c r="H712" s="6" t="s">
        <v>43</v>
      </c>
      <c r="I712" s="34">
        <v>40584</v>
      </c>
      <c r="J712" s="34">
        <v>43099</v>
      </c>
      <c r="K712" s="6">
        <v>285</v>
      </c>
      <c r="L712" s="6" t="s">
        <v>66</v>
      </c>
      <c r="M712" s="6" t="s">
        <v>82</v>
      </c>
      <c r="N712" s="6" t="s">
        <v>230</v>
      </c>
      <c r="O712" s="16">
        <v>43109</v>
      </c>
      <c r="P712" s="7" t="s">
        <v>525</v>
      </c>
      <c r="Q712" s="7" t="s">
        <v>526</v>
      </c>
      <c r="R712" s="7" t="s">
        <v>527</v>
      </c>
      <c r="S712" s="25" t="s">
        <v>524</v>
      </c>
      <c r="T712" s="26" t="s">
        <v>54</v>
      </c>
    </row>
    <row r="713" spans="1:22" x14ac:dyDescent="0.3">
      <c r="A713" s="19" t="s">
        <v>1301</v>
      </c>
      <c r="B713" s="6" t="s">
        <v>6</v>
      </c>
      <c r="C713" s="6" t="s">
        <v>16</v>
      </c>
      <c r="D713" s="6" t="s">
        <v>25</v>
      </c>
      <c r="E713" s="7" t="s">
        <v>1301</v>
      </c>
      <c r="F713" s="6" t="s">
        <v>3862</v>
      </c>
      <c r="G713" s="6" t="s">
        <v>35</v>
      </c>
      <c r="H713" s="6" t="s">
        <v>43</v>
      </c>
      <c r="I713" s="34">
        <v>40255</v>
      </c>
      <c r="J713" s="34">
        <v>40793</v>
      </c>
      <c r="K713" s="6">
        <v>23</v>
      </c>
      <c r="L713" s="6" t="s">
        <v>70</v>
      </c>
      <c r="M713" s="6" t="s">
        <v>85</v>
      </c>
      <c r="N713" s="6" t="s">
        <v>231</v>
      </c>
      <c r="O713" s="16">
        <v>43114</v>
      </c>
      <c r="P713" s="7" t="s">
        <v>51</v>
      </c>
      <c r="Q713" s="7" t="s">
        <v>51</v>
      </c>
      <c r="R713" s="7" t="s">
        <v>51</v>
      </c>
      <c r="S713" s="25" t="s">
        <v>1302</v>
      </c>
      <c r="T713" s="26" t="s">
        <v>54</v>
      </c>
      <c r="V713" s="9" t="s">
        <v>1428</v>
      </c>
    </row>
    <row r="714" spans="1:22" x14ac:dyDescent="0.3">
      <c r="A714" s="19" t="s">
        <v>533</v>
      </c>
      <c r="B714" s="6" t="s">
        <v>7</v>
      </c>
      <c r="C714" s="6" t="s">
        <v>16</v>
      </c>
      <c r="D714" s="6" t="s">
        <v>24</v>
      </c>
      <c r="E714" s="7" t="s">
        <v>51</v>
      </c>
      <c r="F714" s="6" t="s">
        <v>3862</v>
      </c>
      <c r="G714" s="6" t="s">
        <v>35</v>
      </c>
      <c r="H714" s="6" t="s">
        <v>43</v>
      </c>
      <c r="I714" s="34">
        <v>41847</v>
      </c>
      <c r="J714" s="34">
        <v>42934</v>
      </c>
      <c r="K714" s="6">
        <v>28</v>
      </c>
      <c r="L714" s="6" t="s">
        <v>70</v>
      </c>
      <c r="M714" s="6" t="s">
        <v>85</v>
      </c>
      <c r="N714" s="6" t="s">
        <v>229</v>
      </c>
      <c r="O714" s="16">
        <v>43109</v>
      </c>
      <c r="P714" s="7" t="s">
        <v>536</v>
      </c>
      <c r="Q714" s="7" t="s">
        <v>535</v>
      </c>
      <c r="R714" s="7" t="s">
        <v>537</v>
      </c>
      <c r="S714" s="25" t="s">
        <v>534</v>
      </c>
      <c r="T714" s="26" t="s">
        <v>54</v>
      </c>
    </row>
    <row r="715" spans="1:22" x14ac:dyDescent="0.3">
      <c r="A715" s="19" t="s">
        <v>1352</v>
      </c>
      <c r="B715" s="6" t="s">
        <v>4</v>
      </c>
      <c r="C715" s="6" t="s">
        <v>18</v>
      </c>
      <c r="D715" s="6" t="s">
        <v>27</v>
      </c>
      <c r="E715" s="7" t="s">
        <v>51</v>
      </c>
      <c r="F715" s="6" t="s">
        <v>3862</v>
      </c>
      <c r="G715" s="6" t="s">
        <v>35</v>
      </c>
      <c r="H715" s="6" t="s">
        <v>44</v>
      </c>
      <c r="I715" s="34">
        <v>42457</v>
      </c>
      <c r="J715" s="34">
        <v>42457</v>
      </c>
      <c r="K715" s="6">
        <v>2</v>
      </c>
      <c r="L715" s="6" t="s">
        <v>76</v>
      </c>
      <c r="M715" s="6" t="s">
        <v>85</v>
      </c>
      <c r="N715" s="6" t="s">
        <v>231</v>
      </c>
      <c r="O715" s="16">
        <v>43115</v>
      </c>
      <c r="P715" s="7" t="s">
        <v>1354</v>
      </c>
      <c r="Q715" s="7" t="s">
        <v>51</v>
      </c>
      <c r="R715" s="7" t="s">
        <v>51</v>
      </c>
      <c r="S715" s="25" t="s">
        <v>1353</v>
      </c>
      <c r="T715" s="26" t="s">
        <v>54</v>
      </c>
    </row>
    <row r="716" spans="1:22" s="63" customFormat="1" x14ac:dyDescent="0.3">
      <c r="A716" s="19" t="s">
        <v>1304</v>
      </c>
      <c r="B716" s="6" t="s">
        <v>6</v>
      </c>
      <c r="C716" s="6" t="s">
        <v>16</v>
      </c>
      <c r="D716" s="6" t="s">
        <v>27</v>
      </c>
      <c r="E716" s="7" t="s">
        <v>51</v>
      </c>
      <c r="F716" s="6" t="s">
        <v>76</v>
      </c>
      <c r="G716" s="6" t="s">
        <v>836</v>
      </c>
      <c r="H716" s="6" t="s">
        <v>44</v>
      </c>
      <c r="I716" s="34">
        <v>40283</v>
      </c>
      <c r="J716" s="34">
        <v>40913</v>
      </c>
      <c r="K716" s="6">
        <v>80</v>
      </c>
      <c r="L716" s="6" t="s">
        <v>70</v>
      </c>
      <c r="M716" s="6" t="s">
        <v>85</v>
      </c>
      <c r="N716" s="6" t="s">
        <v>231</v>
      </c>
      <c r="O716" s="16">
        <v>43114</v>
      </c>
      <c r="P716" s="7" t="s">
        <v>51</v>
      </c>
      <c r="Q716" s="7" t="s">
        <v>51</v>
      </c>
      <c r="R716" s="7" t="s">
        <v>51</v>
      </c>
      <c r="S716" s="25" t="s">
        <v>1305</v>
      </c>
      <c r="T716" s="26" t="s">
        <v>54</v>
      </c>
      <c r="U716" s="8"/>
      <c r="V716" s="9"/>
    </row>
    <row r="717" spans="1:22" x14ac:dyDescent="0.3">
      <c r="A717" s="19" t="s">
        <v>1306</v>
      </c>
      <c r="B717" s="6" t="s">
        <v>6</v>
      </c>
      <c r="C717" s="6" t="s">
        <v>16</v>
      </c>
      <c r="D717" s="6" t="s">
        <v>22</v>
      </c>
      <c r="E717" s="7" t="s">
        <v>1307</v>
      </c>
      <c r="F717" s="40" t="s">
        <v>3861</v>
      </c>
      <c r="G717" s="6" t="s">
        <v>34</v>
      </c>
      <c r="H717" s="6" t="s">
        <v>44</v>
      </c>
      <c r="I717" s="34">
        <v>41139</v>
      </c>
      <c r="J717" s="34">
        <v>43113</v>
      </c>
      <c r="K717" s="6">
        <v>268</v>
      </c>
      <c r="L717" s="6" t="s">
        <v>66</v>
      </c>
      <c r="M717" s="6" t="s">
        <v>82</v>
      </c>
      <c r="N717" s="6" t="s">
        <v>230</v>
      </c>
      <c r="O717" s="16">
        <v>43114</v>
      </c>
      <c r="P717" s="7" t="s">
        <v>1308</v>
      </c>
      <c r="Q717" s="7" t="s">
        <v>51</v>
      </c>
      <c r="R717" s="7" t="s">
        <v>51</v>
      </c>
      <c r="S717" s="25" t="s">
        <v>1309</v>
      </c>
      <c r="T717" s="26" t="s">
        <v>54</v>
      </c>
    </row>
    <row r="718" spans="1:22" x14ac:dyDescent="0.3">
      <c r="A718" s="19" t="s">
        <v>1310</v>
      </c>
      <c r="B718" s="6" t="s">
        <v>8</v>
      </c>
      <c r="C718" s="6" t="s">
        <v>18</v>
      </c>
      <c r="D718" s="6" t="s">
        <v>2272</v>
      </c>
      <c r="E718" s="7" t="s">
        <v>1311</v>
      </c>
      <c r="F718" s="6" t="s">
        <v>3862</v>
      </c>
      <c r="G718" s="6" t="s">
        <v>34</v>
      </c>
      <c r="H718" s="6" t="s">
        <v>43</v>
      </c>
      <c r="I718" s="34">
        <v>39464</v>
      </c>
      <c r="J718" s="34">
        <v>42940</v>
      </c>
      <c r="K718" s="6">
        <v>241</v>
      </c>
      <c r="L718" s="6" t="s">
        <v>67</v>
      </c>
      <c r="M718" s="6" t="s">
        <v>85</v>
      </c>
      <c r="N718" s="6" t="s">
        <v>229</v>
      </c>
      <c r="O718" s="16">
        <v>43114</v>
      </c>
      <c r="P718" s="7" t="s">
        <v>1313</v>
      </c>
      <c r="Q718" s="7" t="s">
        <v>51</v>
      </c>
      <c r="R718" s="7" t="s">
        <v>51</v>
      </c>
      <c r="S718" s="25" t="s">
        <v>1312</v>
      </c>
      <c r="T718" s="26" t="s">
        <v>54</v>
      </c>
      <c r="V718" s="9" t="s">
        <v>1314</v>
      </c>
    </row>
    <row r="719" spans="1:22" x14ac:dyDescent="0.3">
      <c r="A719" s="19" t="s">
        <v>1355</v>
      </c>
      <c r="B719" s="6" t="s">
        <v>6</v>
      </c>
      <c r="C719" s="6" t="s">
        <v>16</v>
      </c>
      <c r="D719" s="6" t="s">
        <v>27</v>
      </c>
      <c r="E719" s="7" t="s">
        <v>51</v>
      </c>
      <c r="F719" s="6" t="s">
        <v>76</v>
      </c>
      <c r="G719" s="6" t="s">
        <v>35</v>
      </c>
      <c r="H719" s="6" t="s">
        <v>44</v>
      </c>
      <c r="I719" s="34">
        <v>39148</v>
      </c>
      <c r="J719" s="34">
        <v>39183</v>
      </c>
      <c r="K719" s="6">
        <v>11</v>
      </c>
      <c r="L719" s="6" t="s">
        <v>70</v>
      </c>
      <c r="M719" s="6" t="s">
        <v>85</v>
      </c>
      <c r="N719" s="6" t="s">
        <v>231</v>
      </c>
      <c r="O719" s="16">
        <v>43115</v>
      </c>
      <c r="P719" s="7" t="s">
        <v>51</v>
      </c>
      <c r="Q719" s="7" t="s">
        <v>51</v>
      </c>
      <c r="R719" s="7" t="s">
        <v>51</v>
      </c>
      <c r="S719" s="25" t="s">
        <v>1356</v>
      </c>
      <c r="T719" s="26" t="s">
        <v>54</v>
      </c>
    </row>
    <row r="720" spans="1:22" x14ac:dyDescent="0.3">
      <c r="A720" s="19" t="s">
        <v>538</v>
      </c>
      <c r="B720" s="6" t="s">
        <v>6</v>
      </c>
      <c r="C720" s="6" t="s">
        <v>16</v>
      </c>
      <c r="D720" s="6" t="s">
        <v>25</v>
      </c>
      <c r="E720" s="7" t="s">
        <v>538</v>
      </c>
      <c r="F720" s="6" t="s">
        <v>3862</v>
      </c>
      <c r="G720" s="6" t="s">
        <v>35</v>
      </c>
      <c r="H720" s="6" t="s">
        <v>43</v>
      </c>
      <c r="I720" s="34">
        <v>42122</v>
      </c>
      <c r="J720" s="34">
        <v>43097</v>
      </c>
      <c r="K720" s="6">
        <v>39</v>
      </c>
      <c r="L720" s="6" t="s">
        <v>70</v>
      </c>
      <c r="M720" s="6" t="s">
        <v>85</v>
      </c>
      <c r="N720" s="6" t="s">
        <v>230</v>
      </c>
      <c r="O720" s="16">
        <v>43109</v>
      </c>
      <c r="P720" s="7" t="s">
        <v>541</v>
      </c>
      <c r="Q720" s="7" t="s">
        <v>539</v>
      </c>
      <c r="R720" s="7" t="s">
        <v>542</v>
      </c>
      <c r="S720" s="25" t="s">
        <v>540</v>
      </c>
      <c r="T720" s="26" t="s">
        <v>54</v>
      </c>
    </row>
    <row r="721" spans="1:22" x14ac:dyDescent="0.3">
      <c r="A721" s="19" t="s">
        <v>543</v>
      </c>
      <c r="B721" s="6" t="s">
        <v>6</v>
      </c>
      <c r="C721" s="6" t="s">
        <v>16</v>
      </c>
      <c r="D721" s="6" t="s">
        <v>24</v>
      </c>
      <c r="E721" s="7" t="s">
        <v>544</v>
      </c>
      <c r="F721" s="40" t="s">
        <v>3861</v>
      </c>
      <c r="G721" s="6" t="s">
        <v>34</v>
      </c>
      <c r="H721" s="6" t="s">
        <v>43</v>
      </c>
      <c r="I721" s="34">
        <v>42843</v>
      </c>
      <c r="J721" s="34">
        <v>42898</v>
      </c>
      <c r="K721" s="6">
        <v>8</v>
      </c>
      <c r="L721" s="6" t="s">
        <v>71</v>
      </c>
      <c r="M721" s="6" t="s">
        <v>85</v>
      </c>
      <c r="N721" s="6" t="s">
        <v>229</v>
      </c>
      <c r="O721" s="16">
        <v>43109</v>
      </c>
      <c r="P721" s="7" t="s">
        <v>549</v>
      </c>
      <c r="Q721" s="7" t="s">
        <v>545</v>
      </c>
      <c r="R721" s="7" t="s">
        <v>548</v>
      </c>
      <c r="S721" s="25" t="s">
        <v>547</v>
      </c>
      <c r="T721" s="26" t="s">
        <v>54</v>
      </c>
      <c r="U721" s="8" t="s">
        <v>546</v>
      </c>
    </row>
    <row r="722" spans="1:22" x14ac:dyDescent="0.3">
      <c r="A722" s="19" t="s">
        <v>1316</v>
      </c>
      <c r="B722" s="6" t="s">
        <v>6</v>
      </c>
      <c r="C722" s="6" t="s">
        <v>16</v>
      </c>
      <c r="D722" s="6" t="s">
        <v>24</v>
      </c>
      <c r="E722" s="7" t="s">
        <v>1317</v>
      </c>
      <c r="F722" s="40" t="s">
        <v>3861</v>
      </c>
      <c r="G722" s="6" t="s">
        <v>38</v>
      </c>
      <c r="H722" s="6" t="s">
        <v>44</v>
      </c>
      <c r="I722" s="34">
        <v>40508</v>
      </c>
      <c r="J722" s="34">
        <v>40634</v>
      </c>
      <c r="K722" s="6">
        <v>13</v>
      </c>
      <c r="L722" s="6" t="s">
        <v>70</v>
      </c>
      <c r="M722" s="6" t="s">
        <v>87</v>
      </c>
      <c r="N722" s="6" t="s">
        <v>231</v>
      </c>
      <c r="O722" s="16">
        <v>43114</v>
      </c>
      <c r="P722" s="7" t="s">
        <v>1319</v>
      </c>
      <c r="Q722" s="7" t="s">
        <v>51</v>
      </c>
      <c r="R722" s="7" t="s">
        <v>51</v>
      </c>
      <c r="S722" s="25" t="s">
        <v>1318</v>
      </c>
      <c r="T722" s="26" t="s">
        <v>54</v>
      </c>
    </row>
    <row r="723" spans="1:22" x14ac:dyDescent="0.3">
      <c r="A723" s="19" t="s">
        <v>1322</v>
      </c>
      <c r="B723" s="6" t="s">
        <v>6</v>
      </c>
      <c r="C723" s="6" t="s">
        <v>16</v>
      </c>
      <c r="D723" s="6" t="s">
        <v>22</v>
      </c>
      <c r="E723" s="7" t="s">
        <v>51</v>
      </c>
      <c r="F723" s="6" t="s">
        <v>76</v>
      </c>
      <c r="G723" s="6" t="s">
        <v>34</v>
      </c>
      <c r="H723" s="6" t="s">
        <v>44</v>
      </c>
      <c r="I723" s="34">
        <v>40263</v>
      </c>
      <c r="J723" s="34">
        <v>42205</v>
      </c>
      <c r="K723" s="6">
        <v>8</v>
      </c>
      <c r="L723" s="6" t="s">
        <v>70</v>
      </c>
      <c r="M723" s="6" t="s">
        <v>85</v>
      </c>
      <c r="N723" s="6" t="s">
        <v>231</v>
      </c>
      <c r="O723" s="16">
        <v>43114</v>
      </c>
      <c r="P723" s="7" t="s">
        <v>1321</v>
      </c>
      <c r="Q723" s="7" t="s">
        <v>51</v>
      </c>
      <c r="R723" s="7" t="s">
        <v>51</v>
      </c>
      <c r="S723" s="25" t="s">
        <v>1320</v>
      </c>
      <c r="T723" s="26" t="s">
        <v>54</v>
      </c>
    </row>
    <row r="724" spans="1:22" x14ac:dyDescent="0.3">
      <c r="A724" s="19" t="s">
        <v>1323</v>
      </c>
      <c r="B724" s="6" t="s">
        <v>6</v>
      </c>
      <c r="C724" s="6" t="s">
        <v>16</v>
      </c>
      <c r="D724" s="6" t="s">
        <v>27</v>
      </c>
      <c r="E724" s="7" t="s">
        <v>51</v>
      </c>
      <c r="F724" s="6" t="s">
        <v>3862</v>
      </c>
      <c r="G724" s="6" t="s">
        <v>34</v>
      </c>
      <c r="H724" s="6" t="s">
        <v>43</v>
      </c>
      <c r="I724" s="34">
        <v>42309</v>
      </c>
      <c r="J724" s="34">
        <v>42552</v>
      </c>
      <c r="K724" s="6">
        <v>39</v>
      </c>
      <c r="L724" s="6" t="s">
        <v>66</v>
      </c>
      <c r="M724" s="6" t="s">
        <v>84</v>
      </c>
      <c r="N724" s="6" t="s">
        <v>231</v>
      </c>
      <c r="O724" s="16">
        <v>43114</v>
      </c>
      <c r="P724" s="7" t="s">
        <v>1324</v>
      </c>
      <c r="Q724" s="7" t="s">
        <v>51</v>
      </c>
      <c r="R724" s="7" t="s">
        <v>51</v>
      </c>
      <c r="S724" s="25" t="s">
        <v>1325</v>
      </c>
      <c r="T724" s="26" t="s">
        <v>54</v>
      </c>
      <c r="U724" s="8" t="s">
        <v>1326</v>
      </c>
    </row>
    <row r="725" spans="1:22" x14ac:dyDescent="0.3">
      <c r="A725" s="19" t="s">
        <v>1327</v>
      </c>
      <c r="B725" s="6" t="s">
        <v>6</v>
      </c>
      <c r="C725" s="6" t="s">
        <v>16</v>
      </c>
      <c r="D725" s="6" t="s">
        <v>25</v>
      </c>
      <c r="E725" s="7" t="s">
        <v>1328</v>
      </c>
      <c r="F725" s="40" t="s">
        <v>3861</v>
      </c>
      <c r="G725" s="6" t="s">
        <v>34</v>
      </c>
      <c r="H725" s="6" t="s">
        <v>43</v>
      </c>
      <c r="I725" s="34">
        <v>43072</v>
      </c>
      <c r="J725" s="34">
        <v>43111</v>
      </c>
      <c r="K725" s="6">
        <v>30</v>
      </c>
      <c r="L725" s="6" t="s">
        <v>65</v>
      </c>
      <c r="M725" s="6" t="s">
        <v>85</v>
      </c>
      <c r="N725" s="6" t="s">
        <v>230</v>
      </c>
      <c r="O725" s="16">
        <v>43114</v>
      </c>
      <c r="P725" s="7" t="s">
        <v>1329</v>
      </c>
      <c r="Q725" s="7" t="s">
        <v>51</v>
      </c>
      <c r="R725" s="7" t="s">
        <v>51</v>
      </c>
      <c r="S725" s="25" t="s">
        <v>1330</v>
      </c>
      <c r="T725" s="26" t="s">
        <v>54</v>
      </c>
      <c r="V725" s="9" t="s">
        <v>1331</v>
      </c>
    </row>
    <row r="726" spans="1:22" x14ac:dyDescent="0.3">
      <c r="A726" s="19" t="s">
        <v>1332</v>
      </c>
      <c r="B726" s="6" t="s">
        <v>6</v>
      </c>
      <c r="C726" s="6" t="s">
        <v>16</v>
      </c>
      <c r="D726" s="6" t="s">
        <v>25</v>
      </c>
      <c r="E726" s="7" t="s">
        <v>1328</v>
      </c>
      <c r="F726" s="40" t="s">
        <v>3861</v>
      </c>
      <c r="G726" s="6" t="s">
        <v>34</v>
      </c>
      <c r="H726" s="6" t="s">
        <v>43</v>
      </c>
      <c r="I726" s="34">
        <v>41729</v>
      </c>
      <c r="J726" s="34">
        <v>42854</v>
      </c>
      <c r="K726" s="6">
        <v>10</v>
      </c>
      <c r="L726" s="6" t="s">
        <v>70</v>
      </c>
      <c r="M726" s="6" t="s">
        <v>85</v>
      </c>
      <c r="N726" s="6" t="s">
        <v>230</v>
      </c>
      <c r="O726" s="16">
        <v>43114</v>
      </c>
      <c r="P726" s="7" t="s">
        <v>1329</v>
      </c>
      <c r="Q726" s="7" t="s">
        <v>51</v>
      </c>
      <c r="R726" s="7" t="s">
        <v>51</v>
      </c>
      <c r="S726" s="25" t="s">
        <v>1333</v>
      </c>
      <c r="T726" s="26" t="s">
        <v>54</v>
      </c>
    </row>
    <row r="727" spans="1:22" x14ac:dyDescent="0.3">
      <c r="A727" s="19" t="s">
        <v>557</v>
      </c>
      <c r="B727" s="6" t="s">
        <v>6</v>
      </c>
      <c r="C727" s="6" t="s">
        <v>16</v>
      </c>
      <c r="D727" s="6" t="s">
        <v>22</v>
      </c>
      <c r="E727" s="7" t="s">
        <v>558</v>
      </c>
      <c r="F727" s="40" t="s">
        <v>3861</v>
      </c>
      <c r="G727" s="6" t="s">
        <v>34</v>
      </c>
      <c r="H727" s="6" t="s">
        <v>43</v>
      </c>
      <c r="I727" s="34">
        <v>42169</v>
      </c>
      <c r="J727" s="34">
        <v>43083</v>
      </c>
      <c r="K727" s="6">
        <v>53</v>
      </c>
      <c r="L727" s="6" t="s">
        <v>68</v>
      </c>
      <c r="M727" s="6" t="s">
        <v>87</v>
      </c>
      <c r="N727" s="6" t="s">
        <v>230</v>
      </c>
      <c r="O727" s="16">
        <v>43109</v>
      </c>
      <c r="P727" s="7" t="s">
        <v>559</v>
      </c>
      <c r="Q727" s="7" t="s">
        <v>562</v>
      </c>
      <c r="R727" s="7" t="s">
        <v>563</v>
      </c>
      <c r="S727" s="25" t="s">
        <v>560</v>
      </c>
      <c r="T727" s="26" t="s">
        <v>54</v>
      </c>
      <c r="U727" s="8" t="s">
        <v>561</v>
      </c>
    </row>
    <row r="728" spans="1:22" x14ac:dyDescent="0.3">
      <c r="A728" s="19" t="s">
        <v>1357</v>
      </c>
      <c r="B728" s="6" t="s">
        <v>7</v>
      </c>
      <c r="C728" s="6" t="s">
        <v>16</v>
      </c>
      <c r="D728" s="6" t="s">
        <v>2682</v>
      </c>
      <c r="E728" s="7" t="s">
        <v>1358</v>
      </c>
      <c r="F728" s="6" t="s">
        <v>3862</v>
      </c>
      <c r="G728" s="6" t="s">
        <v>1359</v>
      </c>
      <c r="H728" s="6" t="s">
        <v>43</v>
      </c>
      <c r="I728" s="34">
        <v>39668</v>
      </c>
      <c r="J728" s="34">
        <v>39792</v>
      </c>
      <c r="K728" s="6">
        <v>5</v>
      </c>
      <c r="L728" s="6" t="s">
        <v>70</v>
      </c>
      <c r="M728" s="6" t="s">
        <v>85</v>
      </c>
      <c r="N728" s="6" t="s">
        <v>231</v>
      </c>
      <c r="O728" s="16">
        <v>43115</v>
      </c>
      <c r="P728" s="25" t="s">
        <v>1360</v>
      </c>
      <c r="Q728" s="7" t="s">
        <v>51</v>
      </c>
      <c r="R728" s="7" t="s">
        <v>51</v>
      </c>
      <c r="S728" s="25" t="s">
        <v>1361</v>
      </c>
      <c r="T728" s="26" t="s">
        <v>54</v>
      </c>
      <c r="V728" s="9" t="s">
        <v>1428</v>
      </c>
    </row>
    <row r="729" spans="1:22" x14ac:dyDescent="0.3">
      <c r="A729" s="19" t="s">
        <v>551</v>
      </c>
      <c r="B729" s="6" t="s">
        <v>6</v>
      </c>
      <c r="C729" s="6" t="s">
        <v>16</v>
      </c>
      <c r="D729" s="6" t="s">
        <v>22</v>
      </c>
      <c r="E729" s="6" t="s">
        <v>550</v>
      </c>
      <c r="F729" s="6" t="s">
        <v>3862</v>
      </c>
      <c r="G729" s="6" t="s">
        <v>35</v>
      </c>
      <c r="H729" s="6" t="s">
        <v>43</v>
      </c>
      <c r="I729" s="34">
        <v>40060</v>
      </c>
      <c r="J729" s="34">
        <v>43106</v>
      </c>
      <c r="K729" s="6">
        <v>288</v>
      </c>
      <c r="L729" s="6" t="s">
        <v>70</v>
      </c>
      <c r="M729" s="6" t="s">
        <v>84</v>
      </c>
      <c r="N729" s="6" t="s">
        <v>230</v>
      </c>
      <c r="O729" s="16">
        <v>43109</v>
      </c>
      <c r="P729" s="7" t="s">
        <v>555</v>
      </c>
      <c r="Q729" s="7" t="s">
        <v>554</v>
      </c>
      <c r="R729" s="7" t="s">
        <v>553</v>
      </c>
      <c r="S729" s="25" t="s">
        <v>552</v>
      </c>
      <c r="T729" s="26" t="s">
        <v>54</v>
      </c>
      <c r="U729" s="8" t="s">
        <v>556</v>
      </c>
    </row>
    <row r="730" spans="1:22" x14ac:dyDescent="0.3">
      <c r="A730" s="19" t="s">
        <v>1336</v>
      </c>
      <c r="B730" s="6" t="s">
        <v>6</v>
      </c>
      <c r="C730" s="6" t="s">
        <v>16</v>
      </c>
      <c r="D730" s="6" t="s">
        <v>27</v>
      </c>
      <c r="E730" s="7" t="s">
        <v>51</v>
      </c>
      <c r="F730" s="6" t="s">
        <v>76</v>
      </c>
      <c r="G730" s="6" t="s">
        <v>836</v>
      </c>
      <c r="H730" s="6" t="s">
        <v>44</v>
      </c>
      <c r="I730" s="34">
        <v>41518</v>
      </c>
      <c r="J730" s="34">
        <v>41545</v>
      </c>
      <c r="K730" s="6">
        <v>2</v>
      </c>
      <c r="L730" s="6" t="s">
        <v>76</v>
      </c>
      <c r="M730" s="6" t="s">
        <v>85</v>
      </c>
      <c r="N730" s="6" t="s">
        <v>231</v>
      </c>
      <c r="O730" s="16">
        <v>43114</v>
      </c>
      <c r="P730" s="7" t="s">
        <v>1335</v>
      </c>
      <c r="Q730" s="7" t="s">
        <v>51</v>
      </c>
      <c r="R730" s="7" t="s">
        <v>51</v>
      </c>
      <c r="S730" s="25" t="s">
        <v>1334</v>
      </c>
      <c r="T730" s="26" t="s">
        <v>54</v>
      </c>
    </row>
    <row r="731" spans="1:22" x14ac:dyDescent="0.3">
      <c r="A731" s="19" t="s">
        <v>1337</v>
      </c>
      <c r="B731" s="6" t="s">
        <v>6</v>
      </c>
      <c r="C731" s="6" t="s">
        <v>16</v>
      </c>
      <c r="D731" s="6" t="s">
        <v>22</v>
      </c>
      <c r="E731" s="7" t="s">
        <v>1338</v>
      </c>
      <c r="F731" s="6" t="s">
        <v>3862</v>
      </c>
      <c r="G731" s="6" t="s">
        <v>34</v>
      </c>
      <c r="H731" s="6" t="s">
        <v>44</v>
      </c>
      <c r="I731" s="34">
        <v>42340</v>
      </c>
      <c r="J731" s="34">
        <v>43090</v>
      </c>
      <c r="K731" s="6">
        <v>48</v>
      </c>
      <c r="L731" s="6" t="s">
        <v>70</v>
      </c>
      <c r="M731" s="6" t="s">
        <v>84</v>
      </c>
      <c r="N731" s="6" t="s">
        <v>230</v>
      </c>
      <c r="O731" s="16">
        <v>43114</v>
      </c>
      <c r="P731" s="7" t="s">
        <v>1339</v>
      </c>
      <c r="Q731" s="7" t="s">
        <v>1341</v>
      </c>
      <c r="R731" s="7" t="s">
        <v>51</v>
      </c>
      <c r="S731" s="25" t="s">
        <v>1340</v>
      </c>
      <c r="T731" s="26" t="s">
        <v>54</v>
      </c>
      <c r="U731" s="9" t="s">
        <v>1342</v>
      </c>
    </row>
    <row r="732" spans="1:22" x14ac:dyDescent="0.3">
      <c r="A732" s="19" t="s">
        <v>1343</v>
      </c>
      <c r="B732" s="6" t="s">
        <v>6</v>
      </c>
      <c r="C732" s="6" t="s">
        <v>16</v>
      </c>
      <c r="D732" s="6" t="s">
        <v>25</v>
      </c>
      <c r="E732" s="7" t="s">
        <v>1344</v>
      </c>
      <c r="F732" s="40" t="s">
        <v>3859</v>
      </c>
      <c r="G732" s="6" t="s">
        <v>34</v>
      </c>
      <c r="H732" s="6" t="s">
        <v>43</v>
      </c>
      <c r="I732" s="34">
        <v>40608</v>
      </c>
      <c r="J732" s="34">
        <v>43076</v>
      </c>
      <c r="K732" s="6">
        <v>47</v>
      </c>
      <c r="L732" s="6" t="s">
        <v>70</v>
      </c>
      <c r="M732" s="6" t="s">
        <v>85</v>
      </c>
      <c r="N732" s="6" t="s">
        <v>230</v>
      </c>
      <c r="O732" s="16">
        <v>43115</v>
      </c>
      <c r="P732" s="7" t="s">
        <v>1339</v>
      </c>
      <c r="Q732" s="7" t="s">
        <v>1346</v>
      </c>
      <c r="R732" s="7" t="s">
        <v>1347</v>
      </c>
      <c r="S732" s="25" t="s">
        <v>1345</v>
      </c>
      <c r="T732" s="26" t="s">
        <v>54</v>
      </c>
    </row>
    <row r="733" spans="1:22" x14ac:dyDescent="0.3">
      <c r="A733" s="19" t="s">
        <v>1348</v>
      </c>
      <c r="B733" s="6" t="s">
        <v>7</v>
      </c>
      <c r="C733" s="6" t="s">
        <v>16</v>
      </c>
      <c r="D733" s="6" t="s">
        <v>27</v>
      </c>
      <c r="E733" s="7" t="s">
        <v>51</v>
      </c>
      <c r="F733" s="6" t="s">
        <v>3862</v>
      </c>
      <c r="G733" s="6" t="s">
        <v>34</v>
      </c>
      <c r="H733" s="6" t="s">
        <v>44</v>
      </c>
      <c r="I733" s="34">
        <v>39938</v>
      </c>
      <c r="J733" s="34">
        <v>39938</v>
      </c>
      <c r="K733" s="6">
        <v>12</v>
      </c>
      <c r="L733" s="6" t="s">
        <v>76</v>
      </c>
      <c r="M733" s="6" t="s">
        <v>85</v>
      </c>
      <c r="N733" s="6" t="s">
        <v>231</v>
      </c>
      <c r="O733" s="16">
        <v>43115</v>
      </c>
      <c r="P733" s="7" t="s">
        <v>51</v>
      </c>
      <c r="Q733" s="7" t="s">
        <v>51</v>
      </c>
      <c r="R733" s="7" t="s">
        <v>51</v>
      </c>
      <c r="S733" s="25" t="s">
        <v>1350</v>
      </c>
      <c r="T733" s="26" t="s">
        <v>54</v>
      </c>
      <c r="U733" s="8" t="s">
        <v>1351</v>
      </c>
      <c r="V733" s="9" t="s">
        <v>1349</v>
      </c>
    </row>
    <row r="734" spans="1:22" x14ac:dyDescent="0.3">
      <c r="A734" s="19" t="s">
        <v>1366</v>
      </c>
      <c r="B734" s="6" t="s">
        <v>6</v>
      </c>
      <c r="C734" s="6" t="s">
        <v>16</v>
      </c>
      <c r="D734" s="6" t="s">
        <v>27</v>
      </c>
      <c r="E734" s="7" t="s">
        <v>51</v>
      </c>
      <c r="F734" s="6" t="s">
        <v>76</v>
      </c>
      <c r="G734" s="6" t="s">
        <v>35</v>
      </c>
      <c r="H734" s="6" t="s">
        <v>44</v>
      </c>
      <c r="I734" s="34">
        <v>41068</v>
      </c>
      <c r="J734" s="34">
        <v>41088</v>
      </c>
      <c r="K734" s="6">
        <v>2</v>
      </c>
      <c r="L734" s="6" t="s">
        <v>76</v>
      </c>
      <c r="M734" s="6" t="s">
        <v>85</v>
      </c>
      <c r="N734" s="6" t="s">
        <v>231</v>
      </c>
      <c r="O734" s="16">
        <v>43115</v>
      </c>
      <c r="P734" s="25" t="s">
        <v>1369</v>
      </c>
      <c r="Q734" s="7"/>
      <c r="R734" s="7"/>
      <c r="S734" s="25" t="s">
        <v>1368</v>
      </c>
      <c r="T734" s="26" t="s">
        <v>54</v>
      </c>
      <c r="U734" s="8" t="s">
        <v>1367</v>
      </c>
    </row>
    <row r="735" spans="1:22" x14ac:dyDescent="0.3">
      <c r="A735" s="19" t="s">
        <v>1370</v>
      </c>
      <c r="B735" s="6" t="s">
        <v>6</v>
      </c>
      <c r="C735" s="6" t="s">
        <v>16</v>
      </c>
      <c r="D735" s="6" t="s">
        <v>2682</v>
      </c>
      <c r="E735" s="7" t="s">
        <v>1371</v>
      </c>
      <c r="F735" s="6" t="s">
        <v>3862</v>
      </c>
      <c r="G735" s="6" t="s">
        <v>36</v>
      </c>
      <c r="H735" s="6" t="s">
        <v>44</v>
      </c>
      <c r="I735" s="34">
        <v>42260</v>
      </c>
      <c r="J735" s="34">
        <v>42324</v>
      </c>
      <c r="K735" s="6">
        <v>4</v>
      </c>
      <c r="L735" s="6" t="s">
        <v>76</v>
      </c>
      <c r="M735" s="6" t="s">
        <v>85</v>
      </c>
      <c r="N735" s="6" t="s">
        <v>231</v>
      </c>
      <c r="O735" s="16">
        <v>43115</v>
      </c>
      <c r="P735" s="25" t="s">
        <v>1372</v>
      </c>
      <c r="Q735" s="7" t="s">
        <v>51</v>
      </c>
      <c r="R735" s="7" t="s">
        <v>51</v>
      </c>
      <c r="S735" s="25" t="s">
        <v>1373</v>
      </c>
      <c r="T735" s="26" t="s">
        <v>54</v>
      </c>
    </row>
    <row r="736" spans="1:22" x14ac:dyDescent="0.3">
      <c r="A736" s="19" t="s">
        <v>1374</v>
      </c>
      <c r="B736" s="6" t="s">
        <v>6</v>
      </c>
      <c r="C736" s="6" t="s">
        <v>16</v>
      </c>
      <c r="D736" s="6" t="s">
        <v>2682</v>
      </c>
      <c r="E736" s="7" t="s">
        <v>1375</v>
      </c>
      <c r="F736" s="6" t="s">
        <v>76</v>
      </c>
      <c r="G736" s="6" t="s">
        <v>34</v>
      </c>
      <c r="H736" s="6" t="s">
        <v>44</v>
      </c>
      <c r="I736" s="34">
        <v>41915</v>
      </c>
      <c r="J736" s="34">
        <v>42448</v>
      </c>
      <c r="K736" s="6">
        <v>24</v>
      </c>
      <c r="L736" s="6" t="s">
        <v>70</v>
      </c>
      <c r="M736" s="6" t="s">
        <v>85</v>
      </c>
      <c r="N736" s="6" t="s">
        <v>231</v>
      </c>
      <c r="O736" s="16">
        <v>43115</v>
      </c>
      <c r="P736" s="25" t="s">
        <v>1377</v>
      </c>
      <c r="Q736" s="7" t="s">
        <v>51</v>
      </c>
      <c r="R736" s="7" t="s">
        <v>51</v>
      </c>
      <c r="S736" s="25" t="s">
        <v>1376</v>
      </c>
      <c r="T736" s="26" t="s">
        <v>54</v>
      </c>
    </row>
    <row r="737" spans="1:22" x14ac:dyDescent="0.3">
      <c r="A737" s="19" t="s">
        <v>1378</v>
      </c>
      <c r="B737" s="6" t="s">
        <v>6</v>
      </c>
      <c r="C737" s="6" t="s">
        <v>16</v>
      </c>
      <c r="D737" s="6" t="s">
        <v>27</v>
      </c>
      <c r="E737" s="7" t="s">
        <v>51</v>
      </c>
      <c r="F737" s="6" t="s">
        <v>3862</v>
      </c>
      <c r="G737" s="6" t="s">
        <v>34</v>
      </c>
      <c r="H737" s="6" t="s">
        <v>43</v>
      </c>
      <c r="I737" s="34">
        <v>41762</v>
      </c>
      <c r="J737" s="34">
        <v>43011</v>
      </c>
      <c r="K737" s="6">
        <v>22</v>
      </c>
      <c r="L737" s="6" t="s">
        <v>70</v>
      </c>
      <c r="M737" s="6" t="s">
        <v>85</v>
      </c>
      <c r="N737" s="6" t="s">
        <v>229</v>
      </c>
      <c r="O737" s="16">
        <v>43115</v>
      </c>
      <c r="P737" s="25" t="s">
        <v>1382</v>
      </c>
      <c r="Q737" s="25" t="s">
        <v>1380</v>
      </c>
      <c r="R737" s="25" t="s">
        <v>1381</v>
      </c>
      <c r="S737" s="25" t="s">
        <v>1379</v>
      </c>
      <c r="T737" s="26" t="s">
        <v>54</v>
      </c>
    </row>
    <row r="738" spans="1:22" x14ac:dyDescent="0.3">
      <c r="A738" s="19" t="s">
        <v>564</v>
      </c>
      <c r="B738" s="6" t="s">
        <v>6</v>
      </c>
      <c r="C738" s="6" t="s">
        <v>16</v>
      </c>
      <c r="D738" s="6" t="s">
        <v>27</v>
      </c>
      <c r="E738" s="7" t="s">
        <v>51</v>
      </c>
      <c r="F738" s="6" t="s">
        <v>3862</v>
      </c>
      <c r="G738" s="6" t="s">
        <v>35</v>
      </c>
      <c r="H738" s="6" t="s">
        <v>43</v>
      </c>
      <c r="I738" s="34">
        <v>42035</v>
      </c>
      <c r="J738" s="34">
        <v>43082</v>
      </c>
      <c r="K738" s="6">
        <v>50</v>
      </c>
      <c r="L738" s="6" t="s">
        <v>72</v>
      </c>
      <c r="M738" s="6" t="s">
        <v>85</v>
      </c>
      <c r="N738" s="6" t="s">
        <v>230</v>
      </c>
      <c r="O738" s="16">
        <v>43109</v>
      </c>
      <c r="P738" s="7" t="s">
        <v>566</v>
      </c>
      <c r="Q738" s="7" t="s">
        <v>565</v>
      </c>
      <c r="R738" s="7" t="s">
        <v>51</v>
      </c>
      <c r="S738" s="25" t="s">
        <v>567</v>
      </c>
      <c r="T738" s="26" t="s">
        <v>54</v>
      </c>
    </row>
    <row r="739" spans="1:22" x14ac:dyDescent="0.3">
      <c r="A739" s="19" t="s">
        <v>1383</v>
      </c>
      <c r="B739" s="6" t="s">
        <v>6</v>
      </c>
      <c r="C739" s="6" t="s">
        <v>16</v>
      </c>
      <c r="D739" s="6" t="s">
        <v>27</v>
      </c>
      <c r="E739" s="7" t="s">
        <v>51</v>
      </c>
      <c r="F739" s="6" t="s">
        <v>3862</v>
      </c>
      <c r="G739" s="6" t="s">
        <v>34</v>
      </c>
      <c r="H739" s="6" t="s">
        <v>44</v>
      </c>
      <c r="I739" s="34">
        <v>40389</v>
      </c>
      <c r="J739" s="34">
        <v>40555</v>
      </c>
      <c r="K739" s="6">
        <v>20</v>
      </c>
      <c r="L739" s="6" t="s">
        <v>70</v>
      </c>
      <c r="M739" s="6" t="s">
        <v>85</v>
      </c>
      <c r="N739" s="6" t="s">
        <v>231</v>
      </c>
      <c r="O739" s="16">
        <v>43115</v>
      </c>
      <c r="P739" s="25" t="s">
        <v>1386</v>
      </c>
      <c r="Q739" s="7" t="s">
        <v>51</v>
      </c>
      <c r="R739" s="7" t="s">
        <v>51</v>
      </c>
      <c r="S739" s="25" t="s">
        <v>1385</v>
      </c>
      <c r="T739" s="26" t="s">
        <v>54</v>
      </c>
      <c r="U739" s="8" t="s">
        <v>1384</v>
      </c>
    </row>
    <row r="740" spans="1:22" x14ac:dyDescent="0.3">
      <c r="A740" s="19" t="s">
        <v>1387</v>
      </c>
      <c r="B740" s="6" t="s">
        <v>3855</v>
      </c>
      <c r="C740" s="6" t="s">
        <v>16</v>
      </c>
      <c r="D740" s="6" t="s">
        <v>2682</v>
      </c>
      <c r="E740" s="7" t="s">
        <v>909</v>
      </c>
      <c r="F740" s="6" t="s">
        <v>3862</v>
      </c>
      <c r="G740" s="6" t="s">
        <v>34</v>
      </c>
      <c r="H740" s="6" t="s">
        <v>44</v>
      </c>
      <c r="I740" s="34">
        <v>41441</v>
      </c>
      <c r="J740" s="34">
        <v>41522</v>
      </c>
      <c r="K740" s="6">
        <v>10</v>
      </c>
      <c r="L740" s="6" t="s">
        <v>70</v>
      </c>
      <c r="M740" s="6" t="s">
        <v>85</v>
      </c>
      <c r="N740" s="6" t="s">
        <v>231</v>
      </c>
      <c r="O740" s="16">
        <v>43115</v>
      </c>
      <c r="P740" s="7" t="s">
        <v>1389</v>
      </c>
      <c r="Q740" s="7" t="s">
        <v>51</v>
      </c>
      <c r="R740" s="7" t="s">
        <v>51</v>
      </c>
      <c r="S740" s="25" t="s">
        <v>1390</v>
      </c>
      <c r="T740" s="26" t="s">
        <v>54</v>
      </c>
    </row>
    <row r="741" spans="1:22" x14ac:dyDescent="0.3">
      <c r="A741" s="19" t="s">
        <v>1391</v>
      </c>
      <c r="B741" s="6" t="s">
        <v>3855</v>
      </c>
      <c r="C741" s="6" t="s">
        <v>16</v>
      </c>
      <c r="D741" s="6" t="s">
        <v>2682</v>
      </c>
      <c r="E741" s="7" t="s">
        <v>909</v>
      </c>
      <c r="F741" s="6" t="s">
        <v>3862</v>
      </c>
      <c r="G741" s="6" t="s">
        <v>34</v>
      </c>
      <c r="H741" s="6" t="s">
        <v>44</v>
      </c>
      <c r="I741" s="34">
        <v>41239</v>
      </c>
      <c r="J741" s="34">
        <v>41301</v>
      </c>
      <c r="K741" s="6">
        <v>7</v>
      </c>
      <c r="L741" s="6" t="s">
        <v>70</v>
      </c>
      <c r="M741" s="6" t="s">
        <v>85</v>
      </c>
      <c r="N741" s="6" t="s">
        <v>231</v>
      </c>
      <c r="O741" s="16">
        <v>43115</v>
      </c>
      <c r="P741" s="25" t="s">
        <v>1393</v>
      </c>
      <c r="Q741" s="7" t="s">
        <v>51</v>
      </c>
      <c r="R741" s="7" t="s">
        <v>51</v>
      </c>
      <c r="S741" s="25" t="s">
        <v>1392</v>
      </c>
      <c r="T741" s="26" t="s">
        <v>54</v>
      </c>
    </row>
    <row r="742" spans="1:22" x14ac:dyDescent="0.3">
      <c r="A742" s="19" t="s">
        <v>1417</v>
      </c>
      <c r="B742" s="6" t="s">
        <v>3855</v>
      </c>
      <c r="C742" s="6" t="s">
        <v>16</v>
      </c>
      <c r="D742" s="6" t="s">
        <v>27</v>
      </c>
      <c r="E742" s="7" t="s">
        <v>51</v>
      </c>
      <c r="F742" s="6" t="s">
        <v>3860</v>
      </c>
      <c r="G742" s="6" t="s">
        <v>34</v>
      </c>
      <c r="H742" s="6" t="s">
        <v>44</v>
      </c>
      <c r="I742" s="34">
        <v>41804</v>
      </c>
      <c r="J742" s="34">
        <v>41947</v>
      </c>
      <c r="K742" s="6">
        <v>12</v>
      </c>
      <c r="L742" s="6" t="s">
        <v>70</v>
      </c>
      <c r="M742" s="6" t="s">
        <v>83</v>
      </c>
      <c r="N742" s="6" t="s">
        <v>231</v>
      </c>
      <c r="O742" s="16">
        <v>43115</v>
      </c>
      <c r="P742" s="7" t="s">
        <v>1419</v>
      </c>
      <c r="Q742" s="7" t="s">
        <v>51</v>
      </c>
      <c r="R742" s="7" t="s">
        <v>51</v>
      </c>
      <c r="S742" s="25" t="s">
        <v>1418</v>
      </c>
      <c r="T742" s="26" t="s">
        <v>54</v>
      </c>
    </row>
    <row r="743" spans="1:22" x14ac:dyDescent="0.3">
      <c r="A743" s="19" t="s">
        <v>1420</v>
      </c>
      <c r="B743" s="6" t="s">
        <v>3855</v>
      </c>
      <c r="C743" s="6" t="s">
        <v>16</v>
      </c>
      <c r="D743" s="6" t="s">
        <v>27</v>
      </c>
      <c r="E743" s="7" t="s">
        <v>51</v>
      </c>
      <c r="F743" s="6" t="s">
        <v>76</v>
      </c>
      <c r="G743" s="6" t="s">
        <v>836</v>
      </c>
      <c r="H743" s="6" t="s">
        <v>43</v>
      </c>
      <c r="I743" s="34">
        <v>38558</v>
      </c>
      <c r="J743" s="34">
        <v>40625</v>
      </c>
      <c r="K743" s="6">
        <v>22</v>
      </c>
      <c r="L743" s="6" t="s">
        <v>70</v>
      </c>
      <c r="M743" s="6" t="s">
        <v>84</v>
      </c>
      <c r="N743" s="6" t="s">
        <v>231</v>
      </c>
      <c r="O743" s="16">
        <v>43115</v>
      </c>
      <c r="P743" s="7" t="s">
        <v>1421</v>
      </c>
      <c r="Q743" s="7" t="s">
        <v>51</v>
      </c>
      <c r="R743" s="7" t="s">
        <v>51</v>
      </c>
      <c r="S743" s="25" t="s">
        <v>1422</v>
      </c>
      <c r="T743" s="26" t="s">
        <v>54</v>
      </c>
      <c r="V743" s="9" t="s">
        <v>1428</v>
      </c>
    </row>
    <row r="744" spans="1:22" x14ac:dyDescent="0.3">
      <c r="A744" s="19" t="s">
        <v>568</v>
      </c>
      <c r="B744" s="6" t="s">
        <v>7</v>
      </c>
      <c r="C744" s="6" t="s">
        <v>16</v>
      </c>
      <c r="D744" s="6" t="s">
        <v>27</v>
      </c>
      <c r="E744" s="7" t="s">
        <v>51</v>
      </c>
      <c r="F744" s="6" t="s">
        <v>3862</v>
      </c>
      <c r="G744" s="6" t="s">
        <v>35</v>
      </c>
      <c r="H744" s="6" t="s">
        <v>43</v>
      </c>
      <c r="I744" s="34">
        <v>42453</v>
      </c>
      <c r="J744" s="34">
        <v>43030</v>
      </c>
      <c r="K744" s="6">
        <v>15</v>
      </c>
      <c r="L744" s="6" t="s">
        <v>70</v>
      </c>
      <c r="M744" s="6" t="s">
        <v>85</v>
      </c>
      <c r="N744" s="6" t="s">
        <v>230</v>
      </c>
      <c r="O744" s="16">
        <v>43109</v>
      </c>
      <c r="P744" s="7" t="s">
        <v>569</v>
      </c>
      <c r="Q744" s="7" t="s">
        <v>570</v>
      </c>
      <c r="R744" s="7" t="s">
        <v>571</v>
      </c>
      <c r="S744" s="25" t="s">
        <v>572</v>
      </c>
      <c r="T744" s="26" t="s">
        <v>54</v>
      </c>
    </row>
    <row r="745" spans="1:22" x14ac:dyDescent="0.3">
      <c r="A745" s="19" t="s">
        <v>1423</v>
      </c>
      <c r="B745" s="6" t="s">
        <v>6</v>
      </c>
      <c r="C745" s="6" t="s">
        <v>18</v>
      </c>
      <c r="D745" s="6" t="s">
        <v>27</v>
      </c>
      <c r="E745" s="7" t="s">
        <v>51</v>
      </c>
      <c r="F745" s="6" t="s">
        <v>3862</v>
      </c>
      <c r="G745" s="6" t="s">
        <v>34</v>
      </c>
      <c r="H745" s="6" t="s">
        <v>43</v>
      </c>
      <c r="I745" s="34">
        <v>42248</v>
      </c>
      <c r="J745" s="34">
        <v>43115</v>
      </c>
      <c r="K745" s="6">
        <v>23</v>
      </c>
      <c r="L745" s="6" t="s">
        <v>70</v>
      </c>
      <c r="M745" s="6" t="s">
        <v>85</v>
      </c>
      <c r="N745" s="6" t="s">
        <v>230</v>
      </c>
      <c r="O745" s="16">
        <v>43117</v>
      </c>
      <c r="P745" s="7" t="s">
        <v>1424</v>
      </c>
      <c r="Q745" s="7" t="s">
        <v>1426</v>
      </c>
      <c r="R745" s="7" t="s">
        <v>51</v>
      </c>
      <c r="S745" s="25" t="s">
        <v>1425</v>
      </c>
      <c r="T745" s="26" t="s">
        <v>54</v>
      </c>
    </row>
    <row r="746" spans="1:22" x14ac:dyDescent="0.3">
      <c r="A746" s="19" t="s">
        <v>1427</v>
      </c>
      <c r="B746" s="6" t="s">
        <v>7</v>
      </c>
      <c r="C746" s="6" t="s">
        <v>843</v>
      </c>
      <c r="D746" s="6" t="s">
        <v>2835</v>
      </c>
      <c r="E746" s="7" t="s">
        <v>1431</v>
      </c>
      <c r="F746" s="6" t="s">
        <v>3862</v>
      </c>
      <c r="G746" s="6" t="s">
        <v>167</v>
      </c>
      <c r="H746" s="6" t="s">
        <v>43</v>
      </c>
      <c r="I746" s="34">
        <v>39862</v>
      </c>
      <c r="J746" s="34">
        <v>40120</v>
      </c>
      <c r="K746" s="6">
        <v>17</v>
      </c>
      <c r="L746" s="6" t="s">
        <v>70</v>
      </c>
      <c r="M746" s="6" t="s">
        <v>85</v>
      </c>
      <c r="N746" s="6" t="s">
        <v>231</v>
      </c>
      <c r="O746" s="16">
        <v>43117</v>
      </c>
      <c r="P746" s="25" t="s">
        <v>1430</v>
      </c>
      <c r="Q746" s="7" t="s">
        <v>51</v>
      </c>
      <c r="R746" s="7" t="s">
        <v>51</v>
      </c>
      <c r="S746" s="25" t="s">
        <v>1429</v>
      </c>
      <c r="T746" s="26" t="s">
        <v>54</v>
      </c>
      <c r="V746" s="9" t="s">
        <v>1428</v>
      </c>
    </row>
    <row r="747" spans="1:22" x14ac:dyDescent="0.3">
      <c r="A747" s="19" t="s">
        <v>1432</v>
      </c>
      <c r="B747" s="6" t="s">
        <v>6</v>
      </c>
      <c r="C747" s="6" t="s">
        <v>16</v>
      </c>
      <c r="D747" s="6" t="s">
        <v>24</v>
      </c>
      <c r="E747" s="7" t="s">
        <v>220</v>
      </c>
      <c r="F747" s="6" t="s">
        <v>3860</v>
      </c>
      <c r="G747" s="6" t="s">
        <v>35</v>
      </c>
      <c r="H747" s="6" t="s">
        <v>44</v>
      </c>
      <c r="I747" s="34">
        <v>41492</v>
      </c>
      <c r="J747" s="34">
        <v>41524</v>
      </c>
      <c r="K747" s="6">
        <v>7</v>
      </c>
      <c r="L747" s="6" t="s">
        <v>66</v>
      </c>
      <c r="M747" s="6" t="s">
        <v>85</v>
      </c>
      <c r="N747" s="6" t="s">
        <v>231</v>
      </c>
      <c r="O747" s="16">
        <v>43117</v>
      </c>
      <c r="P747" s="7" t="s">
        <v>1433</v>
      </c>
      <c r="Q747" s="7" t="s">
        <v>51</v>
      </c>
      <c r="R747" s="7" t="s">
        <v>51</v>
      </c>
      <c r="S747" s="25" t="s">
        <v>1434</v>
      </c>
      <c r="T747" s="26" t="s">
        <v>54</v>
      </c>
    </row>
    <row r="748" spans="1:22" x14ac:dyDescent="0.3">
      <c r="A748" s="19" t="s">
        <v>1435</v>
      </c>
      <c r="B748" s="6" t="s">
        <v>6</v>
      </c>
      <c r="C748" s="6" t="s">
        <v>16</v>
      </c>
      <c r="D748" s="6" t="s">
        <v>27</v>
      </c>
      <c r="E748" s="7" t="s">
        <v>51</v>
      </c>
      <c r="F748" s="6" t="s">
        <v>3862</v>
      </c>
      <c r="G748" s="6" t="s">
        <v>34</v>
      </c>
      <c r="H748" s="6" t="s">
        <v>44</v>
      </c>
      <c r="I748" s="34">
        <v>42422</v>
      </c>
      <c r="J748" s="34">
        <v>42961</v>
      </c>
      <c r="K748" s="6">
        <v>13</v>
      </c>
      <c r="L748" s="6" t="s">
        <v>70</v>
      </c>
      <c r="M748" s="6" t="s">
        <v>85</v>
      </c>
      <c r="N748" s="6" t="s">
        <v>229</v>
      </c>
      <c r="O748" s="16">
        <v>43117</v>
      </c>
      <c r="P748" s="7" t="s">
        <v>1437</v>
      </c>
      <c r="Q748" s="7" t="s">
        <v>1438</v>
      </c>
      <c r="R748" s="7" t="s">
        <v>1439</v>
      </c>
      <c r="S748" s="25" t="s">
        <v>1436</v>
      </c>
      <c r="T748" s="26" t="s">
        <v>54</v>
      </c>
    </row>
    <row r="749" spans="1:22" x14ac:dyDescent="0.3">
      <c r="A749" s="19" t="s">
        <v>1440</v>
      </c>
      <c r="B749" s="6" t="s">
        <v>157</v>
      </c>
      <c r="C749" s="6" t="s">
        <v>16</v>
      </c>
      <c r="D749" s="6" t="s">
        <v>24</v>
      </c>
      <c r="E749" s="7" t="s">
        <v>1442</v>
      </c>
      <c r="F749" s="40" t="s">
        <v>3861</v>
      </c>
      <c r="G749" s="6" t="s">
        <v>34</v>
      </c>
      <c r="H749" s="6" t="s">
        <v>44</v>
      </c>
      <c r="I749" s="34">
        <v>42954</v>
      </c>
      <c r="J749" s="34">
        <v>43103</v>
      </c>
      <c r="K749" s="6">
        <v>20</v>
      </c>
      <c r="L749" s="6" t="s">
        <v>70</v>
      </c>
      <c r="M749" s="6" t="s">
        <v>117</v>
      </c>
      <c r="N749" s="6" t="s">
        <v>230</v>
      </c>
      <c r="O749" s="16">
        <v>43117</v>
      </c>
      <c r="P749" s="25" t="s">
        <v>1444</v>
      </c>
      <c r="Q749" s="7" t="s">
        <v>51</v>
      </c>
      <c r="R749" s="7" t="s">
        <v>51</v>
      </c>
      <c r="S749" s="25" t="s">
        <v>1443</v>
      </c>
      <c r="T749" s="26" t="s">
        <v>54</v>
      </c>
      <c r="U749" s="8" t="s">
        <v>1445</v>
      </c>
    </row>
    <row r="750" spans="1:22" x14ac:dyDescent="0.3">
      <c r="A750" s="19" t="s">
        <v>1450</v>
      </c>
      <c r="B750" s="6" t="s">
        <v>3855</v>
      </c>
      <c r="C750" s="6" t="s">
        <v>16</v>
      </c>
      <c r="D750" s="6" t="s">
        <v>27</v>
      </c>
      <c r="E750" s="7" t="s">
        <v>51</v>
      </c>
      <c r="F750" s="6" t="s">
        <v>3862</v>
      </c>
      <c r="G750" s="6" t="s">
        <v>34</v>
      </c>
      <c r="H750" s="6" t="s">
        <v>44</v>
      </c>
      <c r="I750" s="34">
        <v>41339</v>
      </c>
      <c r="J750" s="34">
        <v>42200</v>
      </c>
      <c r="K750" s="6">
        <v>25</v>
      </c>
      <c r="L750" s="6" t="s">
        <v>70</v>
      </c>
      <c r="M750" s="6" t="s">
        <v>85</v>
      </c>
      <c r="N750" s="6" t="s">
        <v>231</v>
      </c>
      <c r="O750" s="16">
        <v>43117</v>
      </c>
      <c r="P750" s="7" t="s">
        <v>1452</v>
      </c>
      <c r="Q750" s="7" t="s">
        <v>1451</v>
      </c>
      <c r="R750" s="7" t="s">
        <v>1452</v>
      </c>
      <c r="S750" s="25" t="s">
        <v>1453</v>
      </c>
      <c r="T750" s="26" t="s">
        <v>54</v>
      </c>
      <c r="U750" s="8" t="s">
        <v>1454</v>
      </c>
    </row>
    <row r="751" spans="1:22" x14ac:dyDescent="0.3">
      <c r="A751" s="19" t="s">
        <v>1446</v>
      </c>
      <c r="B751" s="6" t="s">
        <v>3855</v>
      </c>
      <c r="C751" s="6" t="s">
        <v>16</v>
      </c>
      <c r="D751" s="6" t="s">
        <v>27</v>
      </c>
      <c r="E751" s="7" t="s">
        <v>51</v>
      </c>
      <c r="F751" s="6" t="s">
        <v>76</v>
      </c>
      <c r="G751" s="6" t="s">
        <v>34</v>
      </c>
      <c r="H751" s="6" t="s">
        <v>43</v>
      </c>
      <c r="I751" s="34">
        <v>39557</v>
      </c>
      <c r="J751" s="34">
        <v>42734</v>
      </c>
      <c r="K751" s="6">
        <v>107</v>
      </c>
      <c r="L751" s="6" t="s">
        <v>70</v>
      </c>
      <c r="M751" s="6" t="s">
        <v>87</v>
      </c>
      <c r="N751" s="6" t="s">
        <v>231</v>
      </c>
      <c r="O751" s="16">
        <v>43117</v>
      </c>
      <c r="P751" s="7" t="s">
        <v>1448</v>
      </c>
      <c r="Q751" s="7" t="s">
        <v>51</v>
      </c>
      <c r="R751" s="7" t="s">
        <v>51</v>
      </c>
      <c r="S751" s="25" t="s">
        <v>1447</v>
      </c>
      <c r="T751" s="26" t="s">
        <v>54</v>
      </c>
      <c r="U751" s="8" t="s">
        <v>1449</v>
      </c>
      <c r="V751" s="9" t="s">
        <v>1428</v>
      </c>
    </row>
    <row r="752" spans="1:22" x14ac:dyDescent="0.3">
      <c r="A752" s="19" t="s">
        <v>1455</v>
      </c>
      <c r="B752" s="6" t="s">
        <v>6</v>
      </c>
      <c r="C752" s="6" t="s">
        <v>16</v>
      </c>
      <c r="D752" s="6" t="s">
        <v>27</v>
      </c>
      <c r="E752" s="7" t="s">
        <v>51</v>
      </c>
      <c r="F752" s="40" t="s">
        <v>3861</v>
      </c>
      <c r="G752" s="6" t="s">
        <v>36</v>
      </c>
      <c r="H752" s="6" t="s">
        <v>44</v>
      </c>
      <c r="I752" s="34">
        <v>42663</v>
      </c>
      <c r="J752" s="34">
        <v>43113</v>
      </c>
      <c r="K752" s="6">
        <v>65</v>
      </c>
      <c r="L752" s="6" t="s">
        <v>66</v>
      </c>
      <c r="M752" s="6" t="s">
        <v>85</v>
      </c>
      <c r="N752" s="6" t="s">
        <v>230</v>
      </c>
      <c r="O752" s="16">
        <v>43117</v>
      </c>
      <c r="P752" s="7" t="s">
        <v>1457</v>
      </c>
      <c r="Q752" s="7" t="s">
        <v>198</v>
      </c>
      <c r="R752" s="7" t="s">
        <v>1458</v>
      </c>
      <c r="S752" s="25" t="s">
        <v>1456</v>
      </c>
      <c r="T752" s="26" t="s">
        <v>54</v>
      </c>
    </row>
    <row r="753" spans="1:21" x14ac:dyDescent="0.3">
      <c r="A753" s="19" t="s">
        <v>1459</v>
      </c>
      <c r="B753" s="6" t="s">
        <v>6</v>
      </c>
      <c r="C753" s="6" t="s">
        <v>16</v>
      </c>
      <c r="D753" s="6" t="s">
        <v>27</v>
      </c>
      <c r="E753" s="7" t="s">
        <v>51</v>
      </c>
      <c r="F753" s="6" t="s">
        <v>76</v>
      </c>
      <c r="G753" s="6" t="s">
        <v>836</v>
      </c>
      <c r="H753" s="6" t="s">
        <v>44</v>
      </c>
      <c r="I753" s="34">
        <v>41884</v>
      </c>
      <c r="J753" s="34">
        <v>42039</v>
      </c>
      <c r="K753" s="6">
        <v>13</v>
      </c>
      <c r="L753" s="6" t="s">
        <v>66</v>
      </c>
      <c r="M753" s="6" t="s">
        <v>85</v>
      </c>
      <c r="N753" s="6" t="s">
        <v>229</v>
      </c>
      <c r="O753" s="16">
        <v>43117</v>
      </c>
      <c r="P753" s="7" t="s">
        <v>1461</v>
      </c>
      <c r="Q753" s="7" t="s">
        <v>51</v>
      </c>
      <c r="R753" s="7" t="s">
        <v>51</v>
      </c>
      <c r="S753" s="25" t="s">
        <v>1460</v>
      </c>
      <c r="T753" s="26" t="s">
        <v>54</v>
      </c>
    </row>
    <row r="754" spans="1:21" x14ac:dyDescent="0.3">
      <c r="A754" s="19" t="s">
        <v>1462</v>
      </c>
      <c r="B754" s="6" t="s">
        <v>9</v>
      </c>
      <c r="C754" s="6" t="s">
        <v>843</v>
      </c>
      <c r="D754" s="6" t="s">
        <v>2682</v>
      </c>
      <c r="E754" s="7" t="s">
        <v>1463</v>
      </c>
      <c r="F754" s="6" t="s">
        <v>3862</v>
      </c>
      <c r="G754" s="6" t="s">
        <v>36</v>
      </c>
      <c r="H754" s="6" t="s">
        <v>43</v>
      </c>
      <c r="I754" s="34">
        <v>39015</v>
      </c>
      <c r="J754" s="34">
        <v>39015</v>
      </c>
      <c r="K754" s="6">
        <v>4</v>
      </c>
      <c r="L754" s="6" t="s">
        <v>76</v>
      </c>
      <c r="M754" s="6" t="s">
        <v>82</v>
      </c>
      <c r="N754" s="6" t="s">
        <v>229</v>
      </c>
      <c r="O754" s="16">
        <v>43117</v>
      </c>
      <c r="P754" s="7" t="s">
        <v>51</v>
      </c>
      <c r="Q754" s="7" t="s">
        <v>51</v>
      </c>
      <c r="R754" s="7" t="s">
        <v>51</v>
      </c>
      <c r="S754" s="25" t="s">
        <v>1464</v>
      </c>
      <c r="T754" s="26" t="s">
        <v>54</v>
      </c>
      <c r="U754" s="8" t="s">
        <v>1428</v>
      </c>
    </row>
    <row r="755" spans="1:21" x14ac:dyDescent="0.3">
      <c r="A755" s="19" t="s">
        <v>1465</v>
      </c>
      <c r="B755" s="6" t="s">
        <v>6</v>
      </c>
      <c r="C755" s="6" t="s">
        <v>16</v>
      </c>
      <c r="D755" s="6" t="s">
        <v>24</v>
      </c>
      <c r="E755" s="7" t="s">
        <v>1469</v>
      </c>
      <c r="F755" s="6" t="s">
        <v>3862</v>
      </c>
      <c r="G755" s="6" t="s">
        <v>34</v>
      </c>
      <c r="H755" s="6" t="s">
        <v>44</v>
      </c>
      <c r="I755" s="34">
        <v>43047</v>
      </c>
      <c r="J755" s="34">
        <v>43069</v>
      </c>
      <c r="K755" s="6">
        <v>4</v>
      </c>
      <c r="L755" s="6" t="s">
        <v>70</v>
      </c>
      <c r="M755" s="6" t="s">
        <v>82</v>
      </c>
      <c r="N755" s="6" t="s">
        <v>230</v>
      </c>
      <c r="O755" s="16">
        <v>43117</v>
      </c>
      <c r="P755" s="7" t="s">
        <v>1467</v>
      </c>
      <c r="Q755" s="7" t="s">
        <v>51</v>
      </c>
      <c r="R755" s="7" t="s">
        <v>51</v>
      </c>
      <c r="S755" s="25" t="s">
        <v>1466</v>
      </c>
      <c r="T755" s="26" t="s">
        <v>54</v>
      </c>
    </row>
    <row r="756" spans="1:21" x14ac:dyDescent="0.3">
      <c r="A756" s="19" t="s">
        <v>1468</v>
      </c>
      <c r="B756" s="6" t="s">
        <v>6</v>
      </c>
      <c r="C756" s="6" t="s">
        <v>16</v>
      </c>
      <c r="D756" s="6" t="s">
        <v>2682</v>
      </c>
      <c r="E756" s="7" t="s">
        <v>1470</v>
      </c>
      <c r="F756" s="6" t="s">
        <v>3862</v>
      </c>
      <c r="G756" s="6" t="s">
        <v>34</v>
      </c>
      <c r="H756" s="6" t="s">
        <v>43</v>
      </c>
      <c r="I756" s="34">
        <v>42293</v>
      </c>
      <c r="J756" s="34">
        <v>42846</v>
      </c>
      <c r="K756" s="6">
        <v>10</v>
      </c>
      <c r="L756" s="6" t="s">
        <v>70</v>
      </c>
      <c r="M756" s="6" t="s">
        <v>85</v>
      </c>
      <c r="N756" s="6" t="s">
        <v>229</v>
      </c>
      <c r="O756" s="16">
        <v>43117</v>
      </c>
      <c r="P756" s="7" t="s">
        <v>1472</v>
      </c>
      <c r="Q756" s="7" t="s">
        <v>1473</v>
      </c>
      <c r="R756" s="7" t="s">
        <v>51</v>
      </c>
      <c r="S756" s="25" t="s">
        <v>1471</v>
      </c>
      <c r="T756" s="26" t="s">
        <v>54</v>
      </c>
    </row>
    <row r="757" spans="1:21" x14ac:dyDescent="0.3">
      <c r="A757" s="19" t="s">
        <v>1474</v>
      </c>
      <c r="B757" s="6" t="s">
        <v>3855</v>
      </c>
      <c r="C757" s="6" t="s">
        <v>16</v>
      </c>
      <c r="D757" s="6" t="s">
        <v>27</v>
      </c>
      <c r="E757" s="7" t="s">
        <v>51</v>
      </c>
      <c r="F757" s="40" t="s">
        <v>3861</v>
      </c>
      <c r="G757" s="6" t="s">
        <v>37</v>
      </c>
      <c r="H757" s="6" t="s">
        <v>43</v>
      </c>
      <c r="I757" s="34">
        <v>42856</v>
      </c>
      <c r="J757" s="34">
        <v>43105</v>
      </c>
      <c r="K757" s="6">
        <v>9</v>
      </c>
      <c r="L757" s="6" t="s">
        <v>70</v>
      </c>
      <c r="M757" s="6" t="s">
        <v>82</v>
      </c>
      <c r="N757" s="6" t="s">
        <v>230</v>
      </c>
      <c r="O757" s="16">
        <v>43117</v>
      </c>
      <c r="P757" s="7" t="s">
        <v>1475</v>
      </c>
      <c r="Q757" s="7" t="s">
        <v>1476</v>
      </c>
      <c r="R757" s="7" t="s">
        <v>1477</v>
      </c>
      <c r="S757" s="25" t="s">
        <v>1478</v>
      </c>
      <c r="T757" s="26" t="s">
        <v>54</v>
      </c>
    </row>
    <row r="758" spans="1:21" x14ac:dyDescent="0.3">
      <c r="A758" s="19" t="s">
        <v>1479</v>
      </c>
      <c r="B758" s="6" t="s">
        <v>6</v>
      </c>
      <c r="C758" s="6" t="s">
        <v>16</v>
      </c>
      <c r="D758" s="6" t="s">
        <v>24</v>
      </c>
      <c r="E758" s="7" t="s">
        <v>1480</v>
      </c>
      <c r="F758" s="40" t="s">
        <v>3859</v>
      </c>
      <c r="G758" s="6" t="s">
        <v>35</v>
      </c>
      <c r="H758" s="6" t="s">
        <v>43</v>
      </c>
      <c r="I758" s="34">
        <v>38474</v>
      </c>
      <c r="J758" s="34">
        <v>43088</v>
      </c>
      <c r="K758" s="6">
        <v>304</v>
      </c>
      <c r="L758" s="6" t="s">
        <v>67</v>
      </c>
      <c r="M758" s="6" t="s">
        <v>118</v>
      </c>
      <c r="N758" s="6" t="s">
        <v>230</v>
      </c>
      <c r="O758" s="16">
        <v>43117</v>
      </c>
      <c r="P758" s="7" t="s">
        <v>1481</v>
      </c>
      <c r="Q758" s="7" t="s">
        <v>1483</v>
      </c>
      <c r="R758" s="7" t="s">
        <v>1484</v>
      </c>
      <c r="S758" s="25" t="s">
        <v>1482</v>
      </c>
      <c r="T758" s="26" t="s">
        <v>54</v>
      </c>
    </row>
    <row r="759" spans="1:21" x14ac:dyDescent="0.3">
      <c r="A759" s="19" t="s">
        <v>1485</v>
      </c>
      <c r="B759" s="6" t="s">
        <v>6</v>
      </c>
      <c r="C759" s="6" t="s">
        <v>16</v>
      </c>
      <c r="D759" s="6" t="s">
        <v>26</v>
      </c>
      <c r="E759" s="7" t="s">
        <v>1486</v>
      </c>
      <c r="F759" s="40" t="s">
        <v>3859</v>
      </c>
      <c r="G759" s="6" t="s">
        <v>35</v>
      </c>
      <c r="H759" s="6" t="s">
        <v>44</v>
      </c>
      <c r="I759" s="34">
        <v>40331</v>
      </c>
      <c r="J759" s="34">
        <v>41670</v>
      </c>
      <c r="K759" s="6">
        <v>46</v>
      </c>
      <c r="L759" s="6" t="s">
        <v>70</v>
      </c>
      <c r="M759" s="6" t="s">
        <v>85</v>
      </c>
      <c r="N759" s="6" t="s">
        <v>230</v>
      </c>
      <c r="O759" s="16">
        <v>43117</v>
      </c>
      <c r="P759" s="7" t="s">
        <v>1490</v>
      </c>
      <c r="Q759" s="7" t="s">
        <v>1488</v>
      </c>
      <c r="R759" s="7" t="s">
        <v>1489</v>
      </c>
      <c r="S759" s="25" t="s">
        <v>1487</v>
      </c>
      <c r="T759" s="26" t="s">
        <v>54</v>
      </c>
    </row>
    <row r="760" spans="1:21" x14ac:dyDescent="0.3">
      <c r="A760" s="19" t="s">
        <v>1496</v>
      </c>
      <c r="B760" s="6" t="s">
        <v>6</v>
      </c>
      <c r="C760" s="6" t="s">
        <v>16</v>
      </c>
      <c r="D760" s="6" t="s">
        <v>26</v>
      </c>
      <c r="E760" s="7" t="s">
        <v>1496</v>
      </c>
      <c r="F760" s="40" t="s">
        <v>3859</v>
      </c>
      <c r="G760" s="6" t="s">
        <v>35</v>
      </c>
      <c r="H760" s="6" t="s">
        <v>44</v>
      </c>
      <c r="I760" s="34">
        <v>41337</v>
      </c>
      <c r="J760" s="34">
        <v>42580</v>
      </c>
      <c r="K760" s="6">
        <v>23</v>
      </c>
      <c r="L760" s="6" t="s">
        <v>70</v>
      </c>
      <c r="M760" s="6" t="s">
        <v>85</v>
      </c>
      <c r="N760" s="6" t="s">
        <v>231</v>
      </c>
      <c r="O760" s="16">
        <v>43117</v>
      </c>
      <c r="P760" s="7" t="s">
        <v>1498</v>
      </c>
      <c r="Q760" s="7" t="s">
        <v>1501</v>
      </c>
      <c r="R760" s="7" t="s">
        <v>1500</v>
      </c>
      <c r="S760" s="25" t="s">
        <v>1497</v>
      </c>
      <c r="T760" s="26" t="s">
        <v>54</v>
      </c>
      <c r="U760" s="8" t="s">
        <v>1499</v>
      </c>
    </row>
    <row r="761" spans="1:21" x14ac:dyDescent="0.3">
      <c r="A761" s="19" t="s">
        <v>1491</v>
      </c>
      <c r="B761" s="6" t="s">
        <v>6</v>
      </c>
      <c r="C761" s="6" t="s">
        <v>16</v>
      </c>
      <c r="D761" s="6" t="s">
        <v>26</v>
      </c>
      <c r="E761" s="7" t="s">
        <v>1491</v>
      </c>
      <c r="F761" s="40" t="s">
        <v>3859</v>
      </c>
      <c r="G761" s="6" t="s">
        <v>35</v>
      </c>
      <c r="H761" s="6" t="s">
        <v>44</v>
      </c>
      <c r="I761" s="34">
        <v>41952</v>
      </c>
      <c r="J761" s="34">
        <v>42257</v>
      </c>
      <c r="K761" s="6">
        <v>8</v>
      </c>
      <c r="L761" s="6" t="s">
        <v>70</v>
      </c>
      <c r="M761" s="6" t="s">
        <v>85</v>
      </c>
      <c r="N761" s="6" t="s">
        <v>231</v>
      </c>
      <c r="O761" s="16">
        <v>43117</v>
      </c>
      <c r="P761" s="7" t="s">
        <v>1493</v>
      </c>
      <c r="Q761" s="7" t="s">
        <v>1495</v>
      </c>
      <c r="R761" s="7" t="s">
        <v>1494</v>
      </c>
      <c r="S761" s="25" t="s">
        <v>1492</v>
      </c>
      <c r="T761" s="26" t="s">
        <v>54</v>
      </c>
    </row>
    <row r="762" spans="1:21" x14ac:dyDescent="0.3">
      <c r="A762" s="19" t="s">
        <v>1502</v>
      </c>
      <c r="B762" s="6" t="s">
        <v>6</v>
      </c>
      <c r="C762" s="6" t="s">
        <v>16</v>
      </c>
      <c r="D762" s="6" t="s">
        <v>27</v>
      </c>
      <c r="E762" s="7" t="s">
        <v>51</v>
      </c>
      <c r="F762" s="40" t="s">
        <v>3861</v>
      </c>
      <c r="G762" s="6" t="s">
        <v>34</v>
      </c>
      <c r="H762" s="6" t="s">
        <v>43</v>
      </c>
      <c r="I762" s="34">
        <v>38993</v>
      </c>
      <c r="J762" s="34">
        <v>43115</v>
      </c>
      <c r="K762" s="6">
        <v>605</v>
      </c>
      <c r="L762" s="6" t="s">
        <v>66</v>
      </c>
      <c r="M762" s="6" t="s">
        <v>84</v>
      </c>
      <c r="N762" s="6" t="s">
        <v>230</v>
      </c>
      <c r="O762" s="16">
        <v>43117</v>
      </c>
      <c r="P762" s="7" t="s">
        <v>1505</v>
      </c>
      <c r="Q762" s="7" t="s">
        <v>1503</v>
      </c>
      <c r="R762" s="7" t="s">
        <v>1504</v>
      </c>
      <c r="S762" s="25" t="s">
        <v>1506</v>
      </c>
      <c r="T762" s="26" t="s">
        <v>54</v>
      </c>
    </row>
    <row r="763" spans="1:21" x14ac:dyDescent="0.3">
      <c r="A763" s="19" t="s">
        <v>1507</v>
      </c>
      <c r="B763" s="6" t="s">
        <v>7</v>
      </c>
      <c r="C763" s="6" t="s">
        <v>16</v>
      </c>
      <c r="D763" s="6" t="s">
        <v>24</v>
      </c>
      <c r="E763" s="7" t="s">
        <v>1508</v>
      </c>
      <c r="F763" s="40" t="s">
        <v>3861</v>
      </c>
      <c r="G763" s="6" t="s">
        <v>35</v>
      </c>
      <c r="H763" s="6" t="s">
        <v>43</v>
      </c>
      <c r="I763" s="34">
        <v>42825</v>
      </c>
      <c r="J763" s="34">
        <v>43098</v>
      </c>
      <c r="K763" s="6">
        <v>10</v>
      </c>
      <c r="L763" s="6" t="s">
        <v>67</v>
      </c>
      <c r="M763" s="6" t="s">
        <v>87</v>
      </c>
      <c r="N763" s="6" t="s">
        <v>230</v>
      </c>
      <c r="O763" s="16">
        <v>43117</v>
      </c>
      <c r="P763" s="7" t="s">
        <v>1509</v>
      </c>
      <c r="Q763" s="7" t="s">
        <v>51</v>
      </c>
      <c r="R763" s="7" t="s">
        <v>51</v>
      </c>
      <c r="S763" s="25" t="s">
        <v>1510</v>
      </c>
      <c r="T763" s="26" t="s">
        <v>54</v>
      </c>
    </row>
    <row r="764" spans="1:21" x14ac:dyDescent="0.3">
      <c r="A764" s="19" t="s">
        <v>1511</v>
      </c>
      <c r="B764" s="6" t="s">
        <v>7</v>
      </c>
      <c r="C764" s="6" t="s">
        <v>16</v>
      </c>
      <c r="D764" s="6" t="s">
        <v>24</v>
      </c>
      <c r="E764" s="7" t="s">
        <v>487</v>
      </c>
      <c r="F764" s="6" t="s">
        <v>3862</v>
      </c>
      <c r="G764" s="6" t="s">
        <v>34</v>
      </c>
      <c r="H764" s="6" t="s">
        <v>44</v>
      </c>
      <c r="I764" s="34">
        <v>42723</v>
      </c>
      <c r="J764" s="34">
        <v>43114</v>
      </c>
      <c r="K764" s="6">
        <v>51</v>
      </c>
      <c r="L764" s="6" t="s">
        <v>66</v>
      </c>
      <c r="M764" s="6" t="s">
        <v>87</v>
      </c>
      <c r="N764" s="6" t="s">
        <v>230</v>
      </c>
      <c r="O764" s="16">
        <v>43117</v>
      </c>
      <c r="P764" s="7" t="s">
        <v>1513</v>
      </c>
      <c r="Q764" s="7" t="s">
        <v>51</v>
      </c>
      <c r="R764" s="7" t="s">
        <v>51</v>
      </c>
      <c r="S764" s="25" t="s">
        <v>1512</v>
      </c>
      <c r="T764" s="26" t="s">
        <v>54</v>
      </c>
    </row>
    <row r="765" spans="1:21" x14ac:dyDescent="0.3">
      <c r="A765" s="19" t="s">
        <v>1514</v>
      </c>
      <c r="B765" s="6" t="s">
        <v>7</v>
      </c>
      <c r="C765" s="6" t="s">
        <v>16</v>
      </c>
      <c r="D765" s="6" t="s">
        <v>2835</v>
      </c>
      <c r="E765" s="7" t="s">
        <v>196</v>
      </c>
      <c r="F765" s="6" t="s">
        <v>3862</v>
      </c>
      <c r="G765" s="6" t="s">
        <v>34</v>
      </c>
      <c r="H765" s="6" t="s">
        <v>43</v>
      </c>
      <c r="I765" s="34">
        <v>38617</v>
      </c>
      <c r="J765" s="34">
        <v>41485</v>
      </c>
      <c r="K765" s="6">
        <v>460</v>
      </c>
      <c r="L765" s="6" t="s">
        <v>66</v>
      </c>
      <c r="M765" s="6" t="s">
        <v>85</v>
      </c>
      <c r="N765" s="6" t="s">
        <v>231</v>
      </c>
      <c r="O765" s="16">
        <v>43117</v>
      </c>
      <c r="P765" s="7" t="s">
        <v>1516</v>
      </c>
      <c r="Q765" s="7" t="s">
        <v>51</v>
      </c>
      <c r="R765" s="7" t="s">
        <v>51</v>
      </c>
      <c r="S765" s="25" t="s">
        <v>1515</v>
      </c>
      <c r="T765" s="26" t="s">
        <v>54</v>
      </c>
    </row>
    <row r="766" spans="1:21" x14ac:dyDescent="0.3">
      <c r="A766" s="19" t="s">
        <v>1517</v>
      </c>
      <c r="B766" s="6" t="s">
        <v>6</v>
      </c>
      <c r="C766" s="6" t="s">
        <v>16</v>
      </c>
      <c r="D766" s="6" t="s">
        <v>27</v>
      </c>
      <c r="E766" s="7" t="s">
        <v>51</v>
      </c>
      <c r="F766" s="40" t="s">
        <v>3861</v>
      </c>
      <c r="G766" s="6" t="s">
        <v>36</v>
      </c>
      <c r="H766" s="6" t="s">
        <v>44</v>
      </c>
      <c r="I766" s="34">
        <v>41815</v>
      </c>
      <c r="J766" s="34">
        <v>42344</v>
      </c>
      <c r="K766" s="6">
        <v>44</v>
      </c>
      <c r="L766" s="6" t="s">
        <v>70</v>
      </c>
      <c r="M766" s="6" t="s">
        <v>85</v>
      </c>
      <c r="N766" s="6" t="s">
        <v>231</v>
      </c>
      <c r="O766" s="16">
        <v>43117</v>
      </c>
      <c r="P766" s="7" t="s">
        <v>1457</v>
      </c>
      <c r="Q766" s="7" t="s">
        <v>1519</v>
      </c>
      <c r="R766" s="7" t="s">
        <v>51</v>
      </c>
      <c r="S766" s="25" t="s">
        <v>1518</v>
      </c>
      <c r="T766" s="26" t="s">
        <v>54</v>
      </c>
    </row>
    <row r="767" spans="1:21" x14ac:dyDescent="0.3">
      <c r="A767" s="19" t="s">
        <v>1520</v>
      </c>
      <c r="B767" s="6" t="s">
        <v>6</v>
      </c>
      <c r="C767" s="6" t="s">
        <v>16</v>
      </c>
      <c r="D767" s="6" t="s">
        <v>27</v>
      </c>
      <c r="E767" s="7" t="s">
        <v>51</v>
      </c>
      <c r="F767" s="6" t="s">
        <v>3862</v>
      </c>
      <c r="G767" s="6" t="s">
        <v>34</v>
      </c>
      <c r="H767" s="6" t="s">
        <v>44</v>
      </c>
      <c r="I767" s="34">
        <v>39101</v>
      </c>
      <c r="J767" s="34">
        <v>39224</v>
      </c>
      <c r="K767" s="6">
        <v>5</v>
      </c>
      <c r="L767" s="6" t="s">
        <v>67</v>
      </c>
      <c r="M767" s="6" t="s">
        <v>85</v>
      </c>
      <c r="N767" s="6" t="s">
        <v>231</v>
      </c>
      <c r="O767" s="16">
        <v>43117</v>
      </c>
      <c r="P767" s="7" t="s">
        <v>1522</v>
      </c>
      <c r="Q767" s="7" t="s">
        <v>51</v>
      </c>
      <c r="R767" s="7" t="s">
        <v>51</v>
      </c>
      <c r="S767" s="25" t="s">
        <v>1521</v>
      </c>
      <c r="T767" s="26" t="s">
        <v>54</v>
      </c>
    </row>
    <row r="768" spans="1:21" x14ac:dyDescent="0.3">
      <c r="A768" s="19" t="s">
        <v>1523</v>
      </c>
      <c r="B768" s="6" t="s">
        <v>6</v>
      </c>
      <c r="C768" s="6" t="s">
        <v>18</v>
      </c>
      <c r="D768" s="6" t="s">
        <v>27</v>
      </c>
      <c r="E768" s="7" t="s">
        <v>51</v>
      </c>
      <c r="F768" s="6" t="s">
        <v>3862</v>
      </c>
      <c r="G768" s="6" t="s">
        <v>34</v>
      </c>
      <c r="H768" s="6" t="s">
        <v>44</v>
      </c>
      <c r="I768" s="34">
        <v>42371</v>
      </c>
      <c r="J768" s="34">
        <v>42463</v>
      </c>
      <c r="K768" s="6">
        <v>4</v>
      </c>
      <c r="L768" s="6" t="s">
        <v>70</v>
      </c>
      <c r="M768" s="6" t="s">
        <v>85</v>
      </c>
      <c r="N768" s="6" t="s">
        <v>231</v>
      </c>
      <c r="O768" s="16">
        <v>43117</v>
      </c>
      <c r="P768" s="7" t="s">
        <v>1524</v>
      </c>
      <c r="Q768" s="7" t="s">
        <v>51</v>
      </c>
      <c r="R768" s="7" t="s">
        <v>51</v>
      </c>
      <c r="S768" s="25" t="s">
        <v>1525</v>
      </c>
      <c r="T768" s="26" t="s">
        <v>54</v>
      </c>
    </row>
    <row r="769" spans="1:22" x14ac:dyDescent="0.3">
      <c r="A769" s="19" t="s">
        <v>1526</v>
      </c>
      <c r="B769" s="6" t="s">
        <v>7</v>
      </c>
      <c r="C769" s="6" t="s">
        <v>843</v>
      </c>
      <c r="D769" s="6" t="s">
        <v>2682</v>
      </c>
      <c r="E769" s="7" t="s">
        <v>1527</v>
      </c>
      <c r="F769" s="6" t="s">
        <v>3862</v>
      </c>
      <c r="G769" s="6" t="s">
        <v>35</v>
      </c>
      <c r="H769" s="6" t="s">
        <v>43</v>
      </c>
      <c r="I769" s="34">
        <v>40116</v>
      </c>
      <c r="J769" s="34">
        <v>40126</v>
      </c>
      <c r="K769" s="6">
        <v>6</v>
      </c>
      <c r="L769" s="6" t="s">
        <v>70</v>
      </c>
      <c r="M769" s="6" t="s">
        <v>85</v>
      </c>
      <c r="N769" s="6" t="s">
        <v>231</v>
      </c>
      <c r="O769" s="16">
        <v>43117</v>
      </c>
      <c r="P769" s="7" t="s">
        <v>51</v>
      </c>
      <c r="Q769" s="7" t="s">
        <v>51</v>
      </c>
      <c r="R769" s="7" t="s">
        <v>51</v>
      </c>
      <c r="S769" s="25" t="s">
        <v>1528</v>
      </c>
      <c r="T769" s="26" t="s">
        <v>54</v>
      </c>
      <c r="U769" s="26" t="s">
        <v>54</v>
      </c>
      <c r="V769" s="8" t="s">
        <v>1566</v>
      </c>
    </row>
    <row r="770" spans="1:22" x14ac:dyDescent="0.3">
      <c r="A770" s="19" t="s">
        <v>1529</v>
      </c>
      <c r="B770" s="6" t="s">
        <v>6</v>
      </c>
      <c r="C770" s="6" t="s">
        <v>18</v>
      </c>
      <c r="D770" s="6" t="s">
        <v>25</v>
      </c>
      <c r="E770" s="7" t="s">
        <v>1530</v>
      </c>
      <c r="F770" s="6" t="s">
        <v>3860</v>
      </c>
      <c r="G770" s="6" t="s">
        <v>34</v>
      </c>
      <c r="H770" s="6" t="s">
        <v>43</v>
      </c>
      <c r="I770" s="34">
        <v>41598</v>
      </c>
      <c r="J770" s="34">
        <v>41715</v>
      </c>
      <c r="K770" s="6">
        <v>10</v>
      </c>
      <c r="L770" s="6" t="s">
        <v>67</v>
      </c>
      <c r="M770" s="6" t="s">
        <v>87</v>
      </c>
      <c r="N770" s="6" t="s">
        <v>231</v>
      </c>
      <c r="O770" s="16">
        <v>43117</v>
      </c>
      <c r="P770" s="7" t="s">
        <v>1531</v>
      </c>
      <c r="Q770" s="7" t="s">
        <v>51</v>
      </c>
      <c r="R770" s="7" t="s">
        <v>51</v>
      </c>
      <c r="S770" s="25" t="s">
        <v>1532</v>
      </c>
      <c r="T770" s="26" t="s">
        <v>54</v>
      </c>
      <c r="U770" s="26" t="s">
        <v>1533</v>
      </c>
    </row>
    <row r="771" spans="1:22" x14ac:dyDescent="0.3">
      <c r="A771" s="19" t="s">
        <v>1534</v>
      </c>
      <c r="B771" s="6" t="s">
        <v>8</v>
      </c>
      <c r="C771" s="6" t="s">
        <v>18</v>
      </c>
      <c r="D771" s="6" t="s">
        <v>25</v>
      </c>
      <c r="E771" s="7" t="s">
        <v>1535</v>
      </c>
      <c r="F771" s="6" t="s">
        <v>3862</v>
      </c>
      <c r="G771" s="6" t="s">
        <v>34</v>
      </c>
      <c r="H771" s="6" t="s">
        <v>44</v>
      </c>
      <c r="I771" s="34">
        <v>41759</v>
      </c>
      <c r="J771" s="34">
        <v>42314</v>
      </c>
      <c r="K771" s="6">
        <v>15</v>
      </c>
      <c r="L771" s="6" t="s">
        <v>70</v>
      </c>
      <c r="M771" s="6" t="s">
        <v>85</v>
      </c>
      <c r="N771" s="6" t="s">
        <v>231</v>
      </c>
      <c r="O771" s="16">
        <v>43117</v>
      </c>
      <c r="P771" s="7" t="s">
        <v>1537</v>
      </c>
      <c r="Q771" s="7" t="s">
        <v>51</v>
      </c>
      <c r="R771" s="7" t="s">
        <v>51</v>
      </c>
      <c r="S771" s="25" t="s">
        <v>1536</v>
      </c>
      <c r="T771" s="26" t="s">
        <v>54</v>
      </c>
      <c r="U771" s="26" t="s">
        <v>1538</v>
      </c>
    </row>
    <row r="772" spans="1:22" x14ac:dyDescent="0.3">
      <c r="A772" s="19" t="s">
        <v>1539</v>
      </c>
      <c r="B772" s="6" t="s">
        <v>8</v>
      </c>
      <c r="C772" s="6" t="s">
        <v>18</v>
      </c>
      <c r="D772" s="6" t="s">
        <v>25</v>
      </c>
      <c r="E772" s="7" t="s">
        <v>1540</v>
      </c>
      <c r="F772" s="6" t="s">
        <v>3862</v>
      </c>
      <c r="G772" s="6" t="s">
        <v>34</v>
      </c>
      <c r="H772" s="6" t="s">
        <v>44</v>
      </c>
      <c r="I772" s="34">
        <v>41575</v>
      </c>
      <c r="J772" s="34">
        <v>42303</v>
      </c>
      <c r="K772" s="6">
        <v>15</v>
      </c>
      <c r="L772" s="6" t="s">
        <v>67</v>
      </c>
      <c r="M772" s="6" t="s">
        <v>85</v>
      </c>
      <c r="N772" s="6" t="s">
        <v>231</v>
      </c>
      <c r="O772" s="16">
        <v>43117</v>
      </c>
      <c r="P772" s="7" t="s">
        <v>1541</v>
      </c>
      <c r="Q772" s="7" t="s">
        <v>51</v>
      </c>
      <c r="R772" s="7" t="s">
        <v>51</v>
      </c>
      <c r="S772" s="25" t="s">
        <v>1542</v>
      </c>
      <c r="T772" s="26" t="s">
        <v>54</v>
      </c>
      <c r="U772" s="26" t="s">
        <v>54</v>
      </c>
    </row>
    <row r="773" spans="1:22" x14ac:dyDescent="0.3">
      <c r="A773" s="19" t="s">
        <v>1543</v>
      </c>
      <c r="B773" s="3" t="s">
        <v>3853</v>
      </c>
      <c r="C773" s="6" t="s">
        <v>16</v>
      </c>
      <c r="D773" s="6" t="s">
        <v>25</v>
      </c>
      <c r="E773" s="7" t="s">
        <v>1544</v>
      </c>
      <c r="F773" s="6" t="s">
        <v>3860</v>
      </c>
      <c r="G773" s="6" t="s">
        <v>34</v>
      </c>
      <c r="H773" s="6" t="s">
        <v>44</v>
      </c>
      <c r="I773" s="34">
        <v>39713</v>
      </c>
      <c r="J773" s="34">
        <v>42436</v>
      </c>
      <c r="K773" s="6">
        <v>285</v>
      </c>
      <c r="L773" s="6" t="s">
        <v>66</v>
      </c>
      <c r="M773" s="6" t="s">
        <v>85</v>
      </c>
      <c r="N773" s="6" t="s">
        <v>231</v>
      </c>
      <c r="O773" s="16">
        <v>43117</v>
      </c>
      <c r="P773" s="7" t="s">
        <v>1546</v>
      </c>
      <c r="Q773" s="7" t="s">
        <v>51</v>
      </c>
      <c r="R773" s="7" t="s">
        <v>51</v>
      </c>
      <c r="S773" s="25" t="s">
        <v>1545</v>
      </c>
      <c r="T773" s="26" t="s">
        <v>54</v>
      </c>
      <c r="U773" s="26" t="s">
        <v>54</v>
      </c>
    </row>
    <row r="774" spans="1:22" x14ac:dyDescent="0.3">
      <c r="A774" s="19" t="s">
        <v>1547</v>
      </c>
      <c r="B774" s="3" t="s">
        <v>3853</v>
      </c>
      <c r="C774" s="6" t="s">
        <v>18</v>
      </c>
      <c r="D774" s="6" t="s">
        <v>25</v>
      </c>
      <c r="E774" s="7" t="s">
        <v>1548</v>
      </c>
      <c r="F774" s="6" t="s">
        <v>3862</v>
      </c>
      <c r="G774" s="6" t="s">
        <v>34</v>
      </c>
      <c r="H774" s="6" t="s">
        <v>43</v>
      </c>
      <c r="I774" s="34">
        <v>40004</v>
      </c>
      <c r="J774" s="34">
        <v>43049</v>
      </c>
      <c r="K774" s="6">
        <v>119</v>
      </c>
      <c r="L774" s="6" t="s">
        <v>68</v>
      </c>
      <c r="M774" s="6" t="s">
        <v>85</v>
      </c>
      <c r="N774" s="6" t="s">
        <v>230</v>
      </c>
      <c r="O774" s="16">
        <v>43117</v>
      </c>
      <c r="P774" s="7" t="s">
        <v>1549</v>
      </c>
      <c r="Q774" s="7" t="s">
        <v>1551</v>
      </c>
      <c r="R774" s="7" t="s">
        <v>51</v>
      </c>
      <c r="S774" s="25" t="s">
        <v>1550</v>
      </c>
      <c r="T774" s="26" t="s">
        <v>54</v>
      </c>
      <c r="U774" s="26" t="s">
        <v>54</v>
      </c>
    </row>
    <row r="775" spans="1:22" x14ac:dyDescent="0.3">
      <c r="A775" s="19" t="s">
        <v>1552</v>
      </c>
      <c r="B775" s="6" t="s">
        <v>7</v>
      </c>
      <c r="C775" s="6" t="s">
        <v>16</v>
      </c>
      <c r="D775" s="6" t="s">
        <v>22</v>
      </c>
      <c r="E775" s="7" t="s">
        <v>325</v>
      </c>
      <c r="F775" s="40" t="s">
        <v>3861</v>
      </c>
      <c r="G775" s="6" t="s">
        <v>35</v>
      </c>
      <c r="H775" s="6" t="s">
        <v>44</v>
      </c>
      <c r="I775" s="34">
        <v>41069</v>
      </c>
      <c r="J775" s="34">
        <v>43109</v>
      </c>
      <c r="K775" s="6">
        <v>68</v>
      </c>
      <c r="L775" s="6" t="s">
        <v>67</v>
      </c>
      <c r="M775" s="6" t="s">
        <v>87</v>
      </c>
      <c r="N775" s="6" t="s">
        <v>230</v>
      </c>
      <c r="O775" s="16">
        <v>43117</v>
      </c>
      <c r="P775" s="7" t="s">
        <v>1554</v>
      </c>
      <c r="Q775" s="7" t="s">
        <v>1557</v>
      </c>
      <c r="R775" s="7" t="s">
        <v>1556</v>
      </c>
      <c r="S775" s="25" t="s">
        <v>1555</v>
      </c>
      <c r="T775" s="26" t="s">
        <v>54</v>
      </c>
      <c r="U775" s="7" t="s">
        <v>1553</v>
      </c>
      <c r="V775" s="26" t="s">
        <v>1554</v>
      </c>
    </row>
    <row r="776" spans="1:22" x14ac:dyDescent="0.3">
      <c r="A776" s="19" t="s">
        <v>1558</v>
      </c>
      <c r="B776" s="6" t="s">
        <v>7</v>
      </c>
      <c r="C776" s="6" t="s">
        <v>16</v>
      </c>
      <c r="D776" s="6" t="s">
        <v>22</v>
      </c>
      <c r="E776" s="7" t="s">
        <v>1559</v>
      </c>
      <c r="F776" s="6" t="s">
        <v>3862</v>
      </c>
      <c r="G776" s="6" t="s">
        <v>36</v>
      </c>
      <c r="H776" s="6" t="s">
        <v>44</v>
      </c>
      <c r="I776" s="34">
        <v>42397</v>
      </c>
      <c r="J776" s="34">
        <v>43111</v>
      </c>
      <c r="K776" s="6">
        <v>85</v>
      </c>
      <c r="L776" s="6" t="s">
        <v>66</v>
      </c>
      <c r="M776" s="6" t="s">
        <v>87</v>
      </c>
      <c r="N776" s="6" t="s">
        <v>230</v>
      </c>
      <c r="O776" s="16">
        <v>43117</v>
      </c>
      <c r="P776" s="7" t="s">
        <v>1561</v>
      </c>
      <c r="Q776" s="7" t="s">
        <v>51</v>
      </c>
      <c r="R776" s="7" t="s">
        <v>51</v>
      </c>
      <c r="S776" s="25" t="s">
        <v>1560</v>
      </c>
      <c r="T776" s="26" t="s">
        <v>54</v>
      </c>
      <c r="U776" s="26" t="s">
        <v>54</v>
      </c>
    </row>
    <row r="777" spans="1:22" x14ac:dyDescent="0.3">
      <c r="A777" s="19" t="s">
        <v>1565</v>
      </c>
      <c r="B777" s="6" t="s">
        <v>7</v>
      </c>
      <c r="C777" s="6" t="s">
        <v>16</v>
      </c>
      <c r="D777" s="6" t="s">
        <v>27</v>
      </c>
      <c r="E777" s="7" t="s">
        <v>51</v>
      </c>
      <c r="F777" s="6" t="s">
        <v>76</v>
      </c>
      <c r="G777" s="6" t="s">
        <v>836</v>
      </c>
      <c r="H777" s="6" t="s">
        <v>43</v>
      </c>
      <c r="I777" s="34">
        <v>40087</v>
      </c>
      <c r="J777" s="34">
        <v>41981</v>
      </c>
      <c r="K777" s="6">
        <v>18</v>
      </c>
      <c r="L777" s="6" t="s">
        <v>70</v>
      </c>
      <c r="M777" s="6" t="s">
        <v>85</v>
      </c>
      <c r="N777" s="6" t="s">
        <v>231</v>
      </c>
      <c r="O777" s="16">
        <v>43117</v>
      </c>
      <c r="P777" s="7" t="s">
        <v>51</v>
      </c>
      <c r="Q777" s="7" t="s">
        <v>51</v>
      </c>
      <c r="R777" s="7" t="s">
        <v>51</v>
      </c>
      <c r="S777" s="25" t="s">
        <v>1567</v>
      </c>
      <c r="T777" s="26" t="s">
        <v>54</v>
      </c>
      <c r="U777" s="26" t="s">
        <v>54</v>
      </c>
      <c r="V777" s="8" t="s">
        <v>1566</v>
      </c>
    </row>
    <row r="778" spans="1:22" x14ac:dyDescent="0.3">
      <c r="A778" s="19" t="s">
        <v>1568</v>
      </c>
      <c r="B778" s="6" t="s">
        <v>7</v>
      </c>
      <c r="C778" s="6" t="s">
        <v>16</v>
      </c>
      <c r="D778" s="6" t="s">
        <v>24</v>
      </c>
      <c r="E778" s="7" t="s">
        <v>1569</v>
      </c>
      <c r="F778" s="6" t="s">
        <v>3862</v>
      </c>
      <c r="G778" s="6" t="s">
        <v>34</v>
      </c>
      <c r="H778" s="6" t="s">
        <v>43</v>
      </c>
      <c r="I778" s="34">
        <v>42998</v>
      </c>
      <c r="J778" s="34">
        <v>43113</v>
      </c>
      <c r="K778" s="6">
        <v>20</v>
      </c>
      <c r="L778" s="6" t="s">
        <v>66</v>
      </c>
      <c r="M778" s="6" t="s">
        <v>85</v>
      </c>
      <c r="N778" s="6" t="s">
        <v>230</v>
      </c>
      <c r="O778" s="16">
        <v>43117</v>
      </c>
      <c r="P778" s="7" t="s">
        <v>1570</v>
      </c>
      <c r="Q778" s="7" t="s">
        <v>1571</v>
      </c>
      <c r="R778" s="7" t="s">
        <v>1572</v>
      </c>
      <c r="S778" s="25" t="s">
        <v>1573</v>
      </c>
      <c r="T778" s="26" t="s">
        <v>54</v>
      </c>
      <c r="U778" s="26" t="s">
        <v>54</v>
      </c>
    </row>
    <row r="779" spans="1:22" x14ac:dyDescent="0.3">
      <c r="A779" s="19" t="s">
        <v>1574</v>
      </c>
      <c r="B779" s="6" t="s">
        <v>7</v>
      </c>
      <c r="C779" s="6" t="s">
        <v>16</v>
      </c>
      <c r="D779" s="6" t="s">
        <v>27</v>
      </c>
      <c r="E779" s="7" t="s">
        <v>51</v>
      </c>
      <c r="F779" s="6" t="s">
        <v>76</v>
      </c>
      <c r="G779" s="6" t="s">
        <v>836</v>
      </c>
      <c r="H779" s="6" t="s">
        <v>44</v>
      </c>
      <c r="I779" s="34">
        <v>41106</v>
      </c>
      <c r="J779" s="34">
        <v>41464</v>
      </c>
      <c r="K779" s="6">
        <v>29</v>
      </c>
      <c r="L779" s="6" t="s">
        <v>70</v>
      </c>
      <c r="M779" s="6" t="s">
        <v>85</v>
      </c>
      <c r="N779" s="6" t="s">
        <v>231</v>
      </c>
      <c r="O779" s="16">
        <v>43117</v>
      </c>
      <c r="P779" s="7" t="s">
        <v>1576</v>
      </c>
      <c r="Q779" s="7" t="s">
        <v>51</v>
      </c>
      <c r="R779" s="7" t="s">
        <v>51</v>
      </c>
      <c r="S779" s="25" t="s">
        <v>1575</v>
      </c>
      <c r="T779" s="26" t="s">
        <v>54</v>
      </c>
      <c r="U779" s="26" t="s">
        <v>54</v>
      </c>
    </row>
    <row r="780" spans="1:22" x14ac:dyDescent="0.3">
      <c r="A780" s="19" t="s">
        <v>1577</v>
      </c>
      <c r="B780" s="6" t="s">
        <v>7</v>
      </c>
      <c r="C780" s="6" t="s">
        <v>16</v>
      </c>
      <c r="D780" s="6" t="s">
        <v>2835</v>
      </c>
      <c r="E780" s="7" t="s">
        <v>196</v>
      </c>
      <c r="F780" s="6" t="s">
        <v>3862</v>
      </c>
      <c r="G780" s="6" t="s">
        <v>34</v>
      </c>
      <c r="H780" s="6" t="s">
        <v>43</v>
      </c>
      <c r="I780" s="34">
        <v>41684</v>
      </c>
      <c r="J780" s="34">
        <v>43084</v>
      </c>
      <c r="K780" s="6">
        <v>166</v>
      </c>
      <c r="L780" s="6" t="s">
        <v>70</v>
      </c>
      <c r="M780" s="6" t="s">
        <v>85</v>
      </c>
      <c r="N780" s="6" t="s">
        <v>230</v>
      </c>
      <c r="O780" s="16">
        <v>43117</v>
      </c>
      <c r="P780" s="7" t="s">
        <v>51</v>
      </c>
      <c r="Q780" s="7" t="s">
        <v>51</v>
      </c>
      <c r="R780" s="7" t="s">
        <v>51</v>
      </c>
      <c r="S780" s="25" t="s">
        <v>1578</v>
      </c>
      <c r="T780" s="26" t="s">
        <v>54</v>
      </c>
      <c r="U780" s="26" t="s">
        <v>54</v>
      </c>
      <c r="V780" s="8" t="s">
        <v>1566</v>
      </c>
    </row>
    <row r="781" spans="1:22" x14ac:dyDescent="0.3">
      <c r="A781" s="19" t="s">
        <v>1579</v>
      </c>
      <c r="B781" s="6" t="s">
        <v>7</v>
      </c>
      <c r="C781" s="6" t="s">
        <v>16</v>
      </c>
      <c r="D781" s="6" t="s">
        <v>2682</v>
      </c>
      <c r="E781" s="7" t="s">
        <v>1580</v>
      </c>
      <c r="F781" s="6" t="s">
        <v>3862</v>
      </c>
      <c r="G781" s="6" t="s">
        <v>34</v>
      </c>
      <c r="H781" s="6" t="s">
        <v>43</v>
      </c>
      <c r="I781" s="34">
        <v>39483</v>
      </c>
      <c r="J781" s="34">
        <v>40298</v>
      </c>
      <c r="K781" s="6">
        <v>8</v>
      </c>
      <c r="L781" s="6" t="s">
        <v>70</v>
      </c>
      <c r="M781" s="6" t="s">
        <v>85</v>
      </c>
      <c r="N781" s="6" t="s">
        <v>231</v>
      </c>
      <c r="O781" s="16">
        <v>43117</v>
      </c>
      <c r="P781" s="7" t="s">
        <v>1582</v>
      </c>
      <c r="Q781" s="7" t="s">
        <v>51</v>
      </c>
      <c r="R781" s="7" t="s">
        <v>51</v>
      </c>
      <c r="S781" s="25" t="s">
        <v>1581</v>
      </c>
      <c r="T781" s="26" t="s">
        <v>54</v>
      </c>
      <c r="U781" s="26" t="s">
        <v>54</v>
      </c>
      <c r="V781" s="8" t="s">
        <v>1566</v>
      </c>
    </row>
    <row r="782" spans="1:22" x14ac:dyDescent="0.3">
      <c r="A782" s="19" t="s">
        <v>1583</v>
      </c>
      <c r="B782" s="6" t="s">
        <v>7</v>
      </c>
      <c r="C782" s="6" t="s">
        <v>16</v>
      </c>
      <c r="D782" s="6" t="s">
        <v>27</v>
      </c>
      <c r="E782" s="7" t="s">
        <v>51</v>
      </c>
      <c r="F782" s="6" t="s">
        <v>3862</v>
      </c>
      <c r="G782" s="6" t="s">
        <v>37</v>
      </c>
      <c r="H782" s="6" t="s">
        <v>43</v>
      </c>
      <c r="I782" s="34">
        <v>39007</v>
      </c>
      <c r="J782" s="34">
        <v>39827</v>
      </c>
      <c r="K782" s="6">
        <v>17</v>
      </c>
      <c r="L782" s="6" t="s">
        <v>70</v>
      </c>
      <c r="M782" s="6" t="s">
        <v>85</v>
      </c>
      <c r="N782" s="6" t="s">
        <v>231</v>
      </c>
      <c r="O782" s="16">
        <v>43117</v>
      </c>
      <c r="P782" s="25" t="s">
        <v>1585</v>
      </c>
      <c r="Q782" s="7" t="s">
        <v>51</v>
      </c>
      <c r="R782" s="7" t="s">
        <v>51</v>
      </c>
      <c r="S782" s="25" t="s">
        <v>1584</v>
      </c>
      <c r="T782" s="26" t="s">
        <v>54</v>
      </c>
      <c r="U782" s="26" t="s">
        <v>54</v>
      </c>
      <c r="V782" s="8" t="s">
        <v>1566</v>
      </c>
    </row>
    <row r="783" spans="1:22" x14ac:dyDescent="0.3">
      <c r="A783" s="19" t="s">
        <v>1586</v>
      </c>
      <c r="B783" s="6" t="s">
        <v>7</v>
      </c>
      <c r="C783" s="6" t="s">
        <v>16</v>
      </c>
      <c r="D783" s="6" t="s">
        <v>27</v>
      </c>
      <c r="E783" s="7" t="s">
        <v>51</v>
      </c>
      <c r="F783" s="6" t="s">
        <v>3862</v>
      </c>
      <c r="G783" s="6" t="s">
        <v>34</v>
      </c>
      <c r="H783" s="6" t="s">
        <v>44</v>
      </c>
      <c r="I783" s="34">
        <v>42218</v>
      </c>
      <c r="J783" s="34">
        <v>43114</v>
      </c>
      <c r="K783" s="6">
        <v>117</v>
      </c>
      <c r="L783" s="6" t="s">
        <v>71</v>
      </c>
      <c r="M783" s="6" t="s">
        <v>85</v>
      </c>
      <c r="N783" s="6" t="s">
        <v>230</v>
      </c>
      <c r="O783" s="16">
        <v>43117</v>
      </c>
      <c r="P783" s="7" t="s">
        <v>1588</v>
      </c>
      <c r="Q783" s="7" t="s">
        <v>51</v>
      </c>
      <c r="R783" s="7" t="s">
        <v>51</v>
      </c>
      <c r="S783" s="25" t="s">
        <v>1587</v>
      </c>
      <c r="T783" s="26" t="s">
        <v>54</v>
      </c>
      <c r="U783" s="26" t="s">
        <v>54</v>
      </c>
    </row>
    <row r="784" spans="1:22" x14ac:dyDescent="0.3">
      <c r="A784" s="19" t="s">
        <v>1563</v>
      </c>
      <c r="B784" s="6" t="s">
        <v>7</v>
      </c>
      <c r="C784" s="6" t="s">
        <v>16</v>
      </c>
      <c r="D784" s="6" t="s">
        <v>22</v>
      </c>
      <c r="E784" s="7" t="s">
        <v>1559</v>
      </c>
      <c r="F784" s="6" t="s">
        <v>3862</v>
      </c>
      <c r="G784" s="6" t="s">
        <v>36</v>
      </c>
      <c r="H784" s="6" t="s">
        <v>43</v>
      </c>
      <c r="I784" s="34">
        <v>42371</v>
      </c>
      <c r="J784" s="34">
        <v>43116</v>
      </c>
      <c r="K784" s="6">
        <v>203</v>
      </c>
      <c r="L784" s="6" t="s">
        <v>93</v>
      </c>
      <c r="M784" s="6" t="s">
        <v>87</v>
      </c>
      <c r="N784" s="6" t="s">
        <v>230</v>
      </c>
      <c r="O784" s="16">
        <v>43117</v>
      </c>
      <c r="P784" s="7" t="s">
        <v>1564</v>
      </c>
      <c r="Q784" s="7" t="s">
        <v>51</v>
      </c>
      <c r="R784" s="7" t="s">
        <v>51</v>
      </c>
      <c r="S784" s="25" t="s">
        <v>1562</v>
      </c>
      <c r="T784" s="26" t="s">
        <v>54</v>
      </c>
      <c r="U784" s="26" t="s">
        <v>54</v>
      </c>
      <c r="V784" s="8"/>
    </row>
    <row r="785" spans="1:22" x14ac:dyDescent="0.3">
      <c r="A785" s="19" t="s">
        <v>1596</v>
      </c>
      <c r="B785" s="6" t="s">
        <v>6</v>
      </c>
      <c r="C785" s="6" t="s">
        <v>16</v>
      </c>
      <c r="D785" s="6" t="s">
        <v>27</v>
      </c>
      <c r="E785" s="7" t="s">
        <v>51</v>
      </c>
      <c r="F785" s="6" t="s">
        <v>3862</v>
      </c>
      <c r="G785" s="6" t="s">
        <v>52</v>
      </c>
      <c r="H785" s="6" t="s">
        <v>44</v>
      </c>
      <c r="I785" s="34">
        <v>42707</v>
      </c>
      <c r="J785" s="34">
        <v>43116</v>
      </c>
      <c r="K785" s="6">
        <v>40</v>
      </c>
      <c r="L785" s="6" t="s">
        <v>71</v>
      </c>
      <c r="M785" s="6" t="s">
        <v>85</v>
      </c>
      <c r="N785" s="6" t="s">
        <v>230</v>
      </c>
      <c r="O785" s="16">
        <v>43118</v>
      </c>
      <c r="P785" s="7" t="s">
        <v>1599</v>
      </c>
      <c r="Q785" s="7" t="s">
        <v>1598</v>
      </c>
      <c r="R785" s="7" t="s">
        <v>51</v>
      </c>
      <c r="S785" s="25" t="s">
        <v>1597</v>
      </c>
      <c r="T785" s="26" t="s">
        <v>54</v>
      </c>
      <c r="U785" s="26" t="s">
        <v>1600</v>
      </c>
    </row>
    <row r="786" spans="1:22" x14ac:dyDescent="0.3">
      <c r="A786" s="19" t="s">
        <v>1589</v>
      </c>
      <c r="B786" s="6" t="s">
        <v>6</v>
      </c>
      <c r="C786" s="6" t="s">
        <v>16</v>
      </c>
      <c r="D786" s="6" t="s">
        <v>24</v>
      </c>
      <c r="E786" s="7" t="s">
        <v>1595</v>
      </c>
      <c r="F786" s="6" t="s">
        <v>3862</v>
      </c>
      <c r="G786" s="6" t="s">
        <v>34</v>
      </c>
      <c r="H786" s="6" t="s">
        <v>44</v>
      </c>
      <c r="I786" s="34">
        <v>42184</v>
      </c>
      <c r="J786" s="34">
        <v>42981</v>
      </c>
      <c r="K786" s="6">
        <v>61</v>
      </c>
      <c r="L786" s="6" t="s">
        <v>68</v>
      </c>
      <c r="M786" s="6" t="s">
        <v>117</v>
      </c>
      <c r="N786" s="6" t="s">
        <v>229</v>
      </c>
      <c r="O786" s="16">
        <v>43117</v>
      </c>
      <c r="P786" s="7" t="s">
        <v>1593</v>
      </c>
      <c r="Q786" s="7" t="s">
        <v>1590</v>
      </c>
      <c r="R786" s="7" t="s">
        <v>1591</v>
      </c>
      <c r="S786" s="25" t="s">
        <v>1592</v>
      </c>
      <c r="T786" s="26" t="s">
        <v>54</v>
      </c>
      <c r="U786" s="26" t="s">
        <v>1594</v>
      </c>
    </row>
    <row r="787" spans="1:22" x14ac:dyDescent="0.3">
      <c r="A787" s="19" t="s">
        <v>1601</v>
      </c>
      <c r="B787" s="6" t="s">
        <v>4</v>
      </c>
      <c r="C787" s="6" t="s">
        <v>16</v>
      </c>
      <c r="D787" s="6" t="s">
        <v>24</v>
      </c>
      <c r="E787" s="7" t="s">
        <v>1602</v>
      </c>
      <c r="F787" s="6" t="s">
        <v>3862</v>
      </c>
      <c r="G787" s="6" t="s">
        <v>34</v>
      </c>
      <c r="H787" s="6" t="s">
        <v>43</v>
      </c>
      <c r="I787" s="34">
        <v>41715</v>
      </c>
      <c r="J787" s="34">
        <v>42124</v>
      </c>
      <c r="K787" s="6">
        <v>18</v>
      </c>
      <c r="L787" s="6" t="s">
        <v>70</v>
      </c>
      <c r="M787" s="6" t="s">
        <v>85</v>
      </c>
      <c r="N787" s="6" t="s">
        <v>231</v>
      </c>
      <c r="O787" s="16">
        <v>43118</v>
      </c>
      <c r="P787" s="7" t="s">
        <v>51</v>
      </c>
      <c r="Q787" s="7" t="s">
        <v>51</v>
      </c>
      <c r="R787" s="7" t="s">
        <v>51</v>
      </c>
      <c r="S787" s="25" t="s">
        <v>1603</v>
      </c>
      <c r="T787" s="26" t="s">
        <v>54</v>
      </c>
      <c r="U787" s="26" t="s">
        <v>54</v>
      </c>
      <c r="V787" s="9" t="s">
        <v>1428</v>
      </c>
    </row>
    <row r="788" spans="1:22" x14ac:dyDescent="0.3">
      <c r="A788" s="19" t="s">
        <v>1606</v>
      </c>
      <c r="B788" s="6" t="s">
        <v>8</v>
      </c>
      <c r="C788" s="6" t="s">
        <v>1607</v>
      </c>
      <c r="D788" s="6" t="s">
        <v>27</v>
      </c>
      <c r="E788" s="7" t="s">
        <v>51</v>
      </c>
      <c r="F788" s="6" t="s">
        <v>76</v>
      </c>
      <c r="G788" s="6" t="s">
        <v>34</v>
      </c>
      <c r="H788" s="6" t="s">
        <v>44</v>
      </c>
      <c r="I788" s="34">
        <v>43109</v>
      </c>
      <c r="J788" s="34">
        <v>43112</v>
      </c>
      <c r="K788" s="6">
        <v>4</v>
      </c>
      <c r="L788" s="6" t="s">
        <v>70</v>
      </c>
      <c r="M788" s="6" t="s">
        <v>85</v>
      </c>
      <c r="N788" s="6" t="s">
        <v>230</v>
      </c>
      <c r="O788" s="16">
        <v>43118</v>
      </c>
      <c r="P788" s="7" t="s">
        <v>51</v>
      </c>
      <c r="Q788" s="7" t="s">
        <v>1608</v>
      </c>
      <c r="R788" s="7" t="s">
        <v>51</v>
      </c>
      <c r="S788" s="25" t="s">
        <v>1609</v>
      </c>
      <c r="T788" s="26" t="s">
        <v>54</v>
      </c>
      <c r="U788" s="26" t="s">
        <v>54</v>
      </c>
    </row>
    <row r="789" spans="1:22" x14ac:dyDescent="0.3">
      <c r="A789" s="19" t="s">
        <v>574</v>
      </c>
      <c r="B789" s="6" t="s">
        <v>6</v>
      </c>
      <c r="C789" s="6" t="s">
        <v>16</v>
      </c>
      <c r="D789" s="6" t="s">
        <v>2682</v>
      </c>
      <c r="E789" s="7" t="s">
        <v>2683</v>
      </c>
      <c r="F789" s="6" t="s">
        <v>3862</v>
      </c>
      <c r="G789" s="6" t="s">
        <v>34</v>
      </c>
      <c r="H789" s="6" t="s">
        <v>43</v>
      </c>
      <c r="I789" s="34">
        <v>42823</v>
      </c>
      <c r="J789" s="34">
        <v>42867</v>
      </c>
      <c r="K789" s="6">
        <v>12</v>
      </c>
      <c r="L789" s="6" t="s">
        <v>70</v>
      </c>
      <c r="M789" s="6" t="s">
        <v>85</v>
      </c>
      <c r="N789" s="6" t="s">
        <v>229</v>
      </c>
      <c r="O789" s="16">
        <v>43109</v>
      </c>
      <c r="P789" s="7" t="s">
        <v>576</v>
      </c>
      <c r="Q789" s="7" t="s">
        <v>578</v>
      </c>
      <c r="R789" s="7" t="s">
        <v>577</v>
      </c>
      <c r="S789" s="25" t="s">
        <v>573</v>
      </c>
      <c r="T789" s="26" t="s">
        <v>54</v>
      </c>
      <c r="U789" s="8" t="s">
        <v>575</v>
      </c>
    </row>
    <row r="790" spans="1:22" x14ac:dyDescent="0.3">
      <c r="A790" s="19" t="s">
        <v>1610</v>
      </c>
      <c r="B790" s="6" t="s">
        <v>7</v>
      </c>
      <c r="C790" s="6" t="s">
        <v>16</v>
      </c>
      <c r="D790" s="6" t="s">
        <v>27</v>
      </c>
      <c r="E790" s="7" t="s">
        <v>51</v>
      </c>
      <c r="F790" s="6" t="s">
        <v>3862</v>
      </c>
      <c r="G790" s="6" t="s">
        <v>34</v>
      </c>
      <c r="H790" s="6" t="s">
        <v>43</v>
      </c>
      <c r="I790" s="34">
        <v>42430</v>
      </c>
      <c r="J790" s="34">
        <v>43041</v>
      </c>
      <c r="K790" s="6">
        <v>48</v>
      </c>
      <c r="L790" s="6" t="s">
        <v>70</v>
      </c>
      <c r="M790" s="6" t="s">
        <v>85</v>
      </c>
      <c r="N790" s="6" t="s">
        <v>230</v>
      </c>
      <c r="O790" s="16">
        <v>43118</v>
      </c>
      <c r="P790" s="7" t="s">
        <v>1612</v>
      </c>
      <c r="Q790" s="7" t="s">
        <v>51</v>
      </c>
      <c r="R790" s="7" t="s">
        <v>51</v>
      </c>
      <c r="S790" s="25" t="s">
        <v>1611</v>
      </c>
      <c r="T790" s="26" t="s">
        <v>54</v>
      </c>
      <c r="U790" s="26" t="s">
        <v>54</v>
      </c>
    </row>
    <row r="791" spans="1:22" x14ac:dyDescent="0.3">
      <c r="A791" s="19" t="s">
        <v>1613</v>
      </c>
      <c r="B791" s="6" t="s">
        <v>944</v>
      </c>
      <c r="C791" s="6" t="s">
        <v>18</v>
      </c>
      <c r="D791" s="6" t="s">
        <v>27</v>
      </c>
      <c r="E791" s="7" t="s">
        <v>51</v>
      </c>
      <c r="F791" s="6" t="s">
        <v>3862</v>
      </c>
      <c r="G791" s="6" t="s">
        <v>37</v>
      </c>
      <c r="H791" s="6" t="s">
        <v>43</v>
      </c>
      <c r="I791" s="34">
        <v>42042</v>
      </c>
      <c r="J791" s="34">
        <v>42549</v>
      </c>
      <c r="K791" s="6">
        <v>19</v>
      </c>
      <c r="L791" s="6" t="s">
        <v>70</v>
      </c>
      <c r="M791" s="6" t="s">
        <v>85</v>
      </c>
      <c r="N791" s="6" t="s">
        <v>230</v>
      </c>
      <c r="O791" s="16">
        <v>43118</v>
      </c>
      <c r="P791" s="7" t="s">
        <v>1615</v>
      </c>
      <c r="Q791" s="7" t="s">
        <v>51</v>
      </c>
      <c r="R791" s="7" t="s">
        <v>51</v>
      </c>
      <c r="S791" s="25" t="s">
        <v>1614</v>
      </c>
      <c r="T791" s="26" t="s">
        <v>54</v>
      </c>
      <c r="U791" s="26" t="s">
        <v>54</v>
      </c>
    </row>
    <row r="792" spans="1:22" x14ac:dyDescent="0.3">
      <c r="A792" s="19" t="s">
        <v>1616</v>
      </c>
      <c r="B792" s="6" t="s">
        <v>6</v>
      </c>
      <c r="C792" s="6" t="s">
        <v>16</v>
      </c>
      <c r="D792" s="6" t="s">
        <v>2682</v>
      </c>
      <c r="E792" s="7" t="s">
        <v>350</v>
      </c>
      <c r="F792" s="40" t="s">
        <v>3859</v>
      </c>
      <c r="G792" s="6" t="s">
        <v>34</v>
      </c>
      <c r="H792" s="6" t="s">
        <v>43</v>
      </c>
      <c r="I792" s="34">
        <v>41753</v>
      </c>
      <c r="J792" s="34">
        <v>42207</v>
      </c>
      <c r="K792" s="6">
        <v>20</v>
      </c>
      <c r="L792" s="6" t="s">
        <v>70</v>
      </c>
      <c r="M792" s="6" t="s">
        <v>85</v>
      </c>
      <c r="N792" s="6" t="s">
        <v>231</v>
      </c>
      <c r="O792" s="16">
        <v>43118</v>
      </c>
      <c r="P792" s="7" t="s">
        <v>1618</v>
      </c>
      <c r="Q792" s="7" t="s">
        <v>51</v>
      </c>
      <c r="R792" s="7" t="s">
        <v>51</v>
      </c>
      <c r="S792" s="25" t="s">
        <v>1617</v>
      </c>
      <c r="T792" s="26" t="s">
        <v>54</v>
      </c>
      <c r="U792" s="26" t="s">
        <v>54</v>
      </c>
    </row>
    <row r="793" spans="1:22" x14ac:dyDescent="0.3">
      <c r="A793" s="19" t="s">
        <v>1619</v>
      </c>
      <c r="B793" s="6" t="s">
        <v>7</v>
      </c>
      <c r="C793" s="6" t="s">
        <v>16</v>
      </c>
      <c r="D793" s="6" t="s">
        <v>25</v>
      </c>
      <c r="E793" s="7" t="s">
        <v>1620</v>
      </c>
      <c r="F793" s="40" t="s">
        <v>3859</v>
      </c>
      <c r="G793" s="6" t="s">
        <v>34</v>
      </c>
      <c r="H793" s="6" t="s">
        <v>44</v>
      </c>
      <c r="I793" s="34">
        <v>42355</v>
      </c>
      <c r="J793" s="34">
        <v>43019</v>
      </c>
      <c r="K793" s="6">
        <v>61</v>
      </c>
      <c r="L793" s="6" t="s">
        <v>70</v>
      </c>
      <c r="M793" s="6" t="s">
        <v>83</v>
      </c>
      <c r="N793" s="6" t="s">
        <v>229</v>
      </c>
      <c r="O793" s="16">
        <v>43118</v>
      </c>
      <c r="P793" s="25" t="s">
        <v>1622</v>
      </c>
      <c r="Q793" s="7" t="s">
        <v>1624</v>
      </c>
      <c r="R793" s="7" t="s">
        <v>1623</v>
      </c>
      <c r="S793" s="25" t="s">
        <v>1621</v>
      </c>
      <c r="T793" s="26" t="s">
        <v>54</v>
      </c>
      <c r="U793" s="26" t="s">
        <v>54</v>
      </c>
    </row>
    <row r="794" spans="1:22" x14ac:dyDescent="0.3">
      <c r="A794" s="19" t="s">
        <v>585</v>
      </c>
      <c r="B794" s="6" t="s">
        <v>7</v>
      </c>
      <c r="C794" s="6" t="s">
        <v>16</v>
      </c>
      <c r="D794" s="6" t="s">
        <v>22</v>
      </c>
      <c r="E794" s="7" t="s">
        <v>590</v>
      </c>
      <c r="F794" s="6" t="s">
        <v>3862</v>
      </c>
      <c r="G794" s="6" t="s">
        <v>34</v>
      </c>
      <c r="H794" s="6" t="s">
        <v>43</v>
      </c>
      <c r="I794" s="34">
        <v>41903</v>
      </c>
      <c r="J794" s="34">
        <v>43105</v>
      </c>
      <c r="K794" s="6">
        <v>250</v>
      </c>
      <c r="L794" s="6" t="s">
        <v>93</v>
      </c>
      <c r="M794" s="6" t="s">
        <v>117</v>
      </c>
      <c r="N794" s="6" t="s">
        <v>230</v>
      </c>
      <c r="O794" s="16">
        <v>43109</v>
      </c>
      <c r="P794" s="7" t="s">
        <v>589</v>
      </c>
      <c r="Q794" s="7" t="s">
        <v>587</v>
      </c>
      <c r="R794" s="7" t="s">
        <v>588</v>
      </c>
      <c r="S794" s="25" t="s">
        <v>586</v>
      </c>
      <c r="T794" s="26" t="s">
        <v>54</v>
      </c>
    </row>
    <row r="795" spans="1:22" x14ac:dyDescent="0.3">
      <c r="A795" s="19" t="s">
        <v>1625</v>
      </c>
      <c r="B795" s="6" t="s">
        <v>7</v>
      </c>
      <c r="C795" s="6" t="s">
        <v>16</v>
      </c>
      <c r="D795" s="6" t="s">
        <v>26</v>
      </c>
      <c r="E795" s="7" t="s">
        <v>1626</v>
      </c>
      <c r="F795" s="40" t="s">
        <v>3859</v>
      </c>
      <c r="G795" s="6" t="s">
        <v>34</v>
      </c>
      <c r="H795" s="6" t="s">
        <v>44</v>
      </c>
      <c r="I795" s="34">
        <v>42992</v>
      </c>
      <c r="J795" s="34">
        <v>43089</v>
      </c>
      <c r="K795" s="6">
        <v>4</v>
      </c>
      <c r="L795" s="6" t="s">
        <v>70</v>
      </c>
      <c r="M795" s="6" t="s">
        <v>85</v>
      </c>
      <c r="N795" s="6" t="s">
        <v>230</v>
      </c>
      <c r="O795" s="16">
        <v>43118</v>
      </c>
      <c r="P795" s="25" t="s">
        <v>1627</v>
      </c>
      <c r="Q795" s="7" t="s">
        <v>51</v>
      </c>
      <c r="R795" s="7" t="s">
        <v>51</v>
      </c>
      <c r="S795" s="25" t="s">
        <v>1628</v>
      </c>
      <c r="T795" s="23" t="s">
        <v>54</v>
      </c>
      <c r="U795" s="26" t="s">
        <v>54</v>
      </c>
    </row>
    <row r="796" spans="1:22" x14ac:dyDescent="0.3">
      <c r="A796" s="19" t="s">
        <v>579</v>
      </c>
      <c r="B796" s="6" t="s">
        <v>7</v>
      </c>
      <c r="C796" s="6" t="s">
        <v>16</v>
      </c>
      <c r="D796" s="6" t="s">
        <v>2682</v>
      </c>
      <c r="E796" s="7" t="s">
        <v>581</v>
      </c>
      <c r="F796" s="6" t="s">
        <v>3862</v>
      </c>
      <c r="G796" s="6" t="s">
        <v>34</v>
      </c>
      <c r="H796" s="6" t="s">
        <v>44</v>
      </c>
      <c r="I796" s="34">
        <v>43082</v>
      </c>
      <c r="J796" s="34">
        <v>43109</v>
      </c>
      <c r="K796" s="6">
        <v>28</v>
      </c>
      <c r="L796" s="6" t="s">
        <v>65</v>
      </c>
      <c r="M796" s="6" t="s">
        <v>117</v>
      </c>
      <c r="N796" s="6" t="s">
        <v>230</v>
      </c>
      <c r="O796" s="16">
        <v>43109</v>
      </c>
      <c r="P796" s="7" t="s">
        <v>582</v>
      </c>
      <c r="Q796" s="7" t="s">
        <v>583</v>
      </c>
      <c r="R796" s="7" t="s">
        <v>584</v>
      </c>
      <c r="S796" s="25" t="s">
        <v>580</v>
      </c>
      <c r="T796" s="26" t="s">
        <v>54</v>
      </c>
    </row>
    <row r="797" spans="1:22" x14ac:dyDescent="0.3">
      <c r="A797" s="19" t="s">
        <v>1629</v>
      </c>
      <c r="B797" s="6" t="s">
        <v>7</v>
      </c>
      <c r="C797" s="6" t="s">
        <v>16</v>
      </c>
      <c r="D797" s="6" t="s">
        <v>24</v>
      </c>
      <c r="E797" s="7" t="s">
        <v>1630</v>
      </c>
      <c r="F797" s="6" t="s">
        <v>3862</v>
      </c>
      <c r="G797" s="6" t="s">
        <v>34</v>
      </c>
      <c r="H797" s="6" t="s">
        <v>44</v>
      </c>
      <c r="I797" s="34">
        <v>42307</v>
      </c>
      <c r="J797" s="34">
        <v>43098</v>
      </c>
      <c r="K797" s="6">
        <v>27</v>
      </c>
      <c r="L797" s="6" t="s">
        <v>67</v>
      </c>
      <c r="M797" s="6" t="s">
        <v>82</v>
      </c>
      <c r="N797" s="6" t="s">
        <v>230</v>
      </c>
      <c r="O797" s="16">
        <v>43118</v>
      </c>
      <c r="P797" s="7" t="s">
        <v>1632</v>
      </c>
      <c r="Q797" s="7" t="s">
        <v>1631</v>
      </c>
      <c r="R797" s="7" t="s">
        <v>51</v>
      </c>
      <c r="S797" s="25" t="s">
        <v>1633</v>
      </c>
      <c r="T797" s="26" t="s">
        <v>54</v>
      </c>
      <c r="U797" s="26" t="s">
        <v>54</v>
      </c>
    </row>
    <row r="798" spans="1:22" x14ac:dyDescent="0.3">
      <c r="A798" s="19" t="s">
        <v>1634</v>
      </c>
      <c r="B798" s="6" t="s">
        <v>6</v>
      </c>
      <c r="C798" s="6" t="s">
        <v>16</v>
      </c>
      <c r="D798" s="6" t="s">
        <v>27</v>
      </c>
      <c r="E798" s="7" t="s">
        <v>51</v>
      </c>
      <c r="F798" s="6" t="s">
        <v>3862</v>
      </c>
      <c r="G798" s="6" t="s">
        <v>34</v>
      </c>
      <c r="H798" s="6" t="s">
        <v>44</v>
      </c>
      <c r="I798" s="34">
        <v>42982</v>
      </c>
      <c r="J798" s="34">
        <v>43121</v>
      </c>
      <c r="K798" s="6">
        <v>13</v>
      </c>
      <c r="L798" s="6" t="s">
        <v>66</v>
      </c>
      <c r="M798" s="6" t="s">
        <v>85</v>
      </c>
      <c r="N798" s="6" t="s">
        <v>230</v>
      </c>
      <c r="O798" s="16">
        <v>43135</v>
      </c>
      <c r="P798" s="7" t="s">
        <v>1635</v>
      </c>
      <c r="Q798" s="7" t="s">
        <v>51</v>
      </c>
      <c r="R798" s="7" t="s">
        <v>1636</v>
      </c>
      <c r="S798" s="25" t="s">
        <v>1637</v>
      </c>
      <c r="T798" s="26" t="s">
        <v>54</v>
      </c>
      <c r="U798" s="26" t="s">
        <v>54</v>
      </c>
    </row>
    <row r="799" spans="1:22" x14ac:dyDescent="0.3">
      <c r="A799" s="19" t="s">
        <v>1638</v>
      </c>
      <c r="B799" s="6" t="s">
        <v>8</v>
      </c>
      <c r="C799" s="6" t="s">
        <v>18</v>
      </c>
      <c r="D799" s="6" t="s">
        <v>25</v>
      </c>
      <c r="E799" s="7" t="s">
        <v>1639</v>
      </c>
      <c r="F799" s="6" t="s">
        <v>3862</v>
      </c>
      <c r="G799" s="6" t="s">
        <v>34</v>
      </c>
      <c r="H799" s="6" t="s">
        <v>43</v>
      </c>
      <c r="I799" s="34">
        <v>40162</v>
      </c>
      <c r="J799" s="34">
        <v>43091</v>
      </c>
      <c r="K799" s="6">
        <v>108</v>
      </c>
      <c r="L799" s="6" t="s">
        <v>67</v>
      </c>
      <c r="M799" s="6" t="s">
        <v>85</v>
      </c>
      <c r="N799" s="6" t="s">
        <v>230</v>
      </c>
      <c r="O799" s="16">
        <v>43118</v>
      </c>
      <c r="P799" s="7" t="s">
        <v>1641</v>
      </c>
      <c r="Q799" s="7" t="s">
        <v>51</v>
      </c>
      <c r="R799" s="7" t="s">
        <v>51</v>
      </c>
      <c r="S799" s="25" t="s">
        <v>1640</v>
      </c>
      <c r="T799" s="26" t="s">
        <v>1642</v>
      </c>
      <c r="U799" s="26" t="s">
        <v>54</v>
      </c>
      <c r="V799" s="9" t="s">
        <v>1428</v>
      </c>
    </row>
    <row r="800" spans="1:22" x14ac:dyDescent="0.3">
      <c r="A800" s="19" t="s">
        <v>1648</v>
      </c>
      <c r="B800" s="6" t="s">
        <v>6</v>
      </c>
      <c r="C800" s="6" t="s">
        <v>16</v>
      </c>
      <c r="D800" s="6" t="s">
        <v>26</v>
      </c>
      <c r="E800" s="7" t="s">
        <v>1649</v>
      </c>
      <c r="F800" s="40" t="s">
        <v>3859</v>
      </c>
      <c r="G800" s="6" t="s">
        <v>34</v>
      </c>
      <c r="H800" s="6" t="s">
        <v>44</v>
      </c>
      <c r="I800" s="34">
        <v>42739</v>
      </c>
      <c r="J800" s="34">
        <v>42793</v>
      </c>
      <c r="K800" s="6">
        <v>10</v>
      </c>
      <c r="L800" s="6" t="s">
        <v>93</v>
      </c>
      <c r="M800" s="6" t="s">
        <v>85</v>
      </c>
      <c r="N800" s="6" t="s">
        <v>229</v>
      </c>
      <c r="O800" s="16">
        <v>43118</v>
      </c>
      <c r="P800" s="7" t="s">
        <v>1651</v>
      </c>
      <c r="Q800" s="7" t="s">
        <v>51</v>
      </c>
      <c r="R800" s="7" t="s">
        <v>51</v>
      </c>
      <c r="S800" s="25" t="s">
        <v>1650</v>
      </c>
      <c r="T800" s="26" t="s">
        <v>54</v>
      </c>
      <c r="U800" s="26" t="s">
        <v>54</v>
      </c>
    </row>
    <row r="801" spans="1:21" x14ac:dyDescent="0.3">
      <c r="A801" s="19" t="s">
        <v>594</v>
      </c>
      <c r="B801" s="6" t="s">
        <v>6</v>
      </c>
      <c r="C801" s="6" t="s">
        <v>16</v>
      </c>
      <c r="D801" s="6" t="s">
        <v>27</v>
      </c>
      <c r="E801" s="7" t="s">
        <v>51</v>
      </c>
      <c r="F801" s="6" t="s">
        <v>3862</v>
      </c>
      <c r="G801" s="6" t="s">
        <v>36</v>
      </c>
      <c r="H801" s="6" t="s">
        <v>44</v>
      </c>
      <c r="I801" s="34">
        <v>42410</v>
      </c>
      <c r="J801" s="34">
        <v>43090</v>
      </c>
      <c r="K801" s="6">
        <v>23</v>
      </c>
      <c r="L801" s="6" t="s">
        <v>70</v>
      </c>
      <c r="M801" s="6" t="s">
        <v>117</v>
      </c>
      <c r="N801" s="6" t="s">
        <v>230</v>
      </c>
      <c r="O801" s="16">
        <v>43109</v>
      </c>
      <c r="P801" s="7" t="s">
        <v>598</v>
      </c>
      <c r="Q801" s="7" t="s">
        <v>597</v>
      </c>
      <c r="R801" s="7" t="s">
        <v>596</v>
      </c>
      <c r="S801" s="25" t="s">
        <v>595</v>
      </c>
      <c r="T801" s="26" t="s">
        <v>54</v>
      </c>
    </row>
    <row r="802" spans="1:21" x14ac:dyDescent="0.3">
      <c r="A802" s="19" t="s">
        <v>1643</v>
      </c>
      <c r="B802" s="6" t="s">
        <v>6</v>
      </c>
      <c r="C802" s="6" t="s">
        <v>16</v>
      </c>
      <c r="D802" s="6" t="s">
        <v>2682</v>
      </c>
      <c r="E802" s="7" t="s">
        <v>1644</v>
      </c>
      <c r="F802" s="6" t="s">
        <v>3862</v>
      </c>
      <c r="G802" s="6" t="s">
        <v>34</v>
      </c>
      <c r="H802" s="6" t="s">
        <v>43</v>
      </c>
      <c r="I802" s="34">
        <v>42429</v>
      </c>
      <c r="J802" s="34">
        <v>43115</v>
      </c>
      <c r="K802" s="6">
        <v>55</v>
      </c>
      <c r="L802" s="6" t="s">
        <v>71</v>
      </c>
      <c r="M802" s="6" t="s">
        <v>85</v>
      </c>
      <c r="N802" s="6" t="s">
        <v>230</v>
      </c>
      <c r="O802" s="16">
        <v>43118</v>
      </c>
      <c r="P802" s="7" t="s">
        <v>1645</v>
      </c>
      <c r="Q802" s="7" t="s">
        <v>51</v>
      </c>
      <c r="R802" s="7" t="s">
        <v>51</v>
      </c>
      <c r="S802" s="25" t="s">
        <v>1647</v>
      </c>
      <c r="T802" s="26" t="s">
        <v>54</v>
      </c>
      <c r="U802" s="26" t="s">
        <v>1646</v>
      </c>
    </row>
    <row r="803" spans="1:21" x14ac:dyDescent="0.3">
      <c r="A803" s="19" t="s">
        <v>3844</v>
      </c>
      <c r="B803" s="6" t="s">
        <v>4</v>
      </c>
      <c r="C803" s="6" t="s">
        <v>18</v>
      </c>
      <c r="D803" s="6" t="s">
        <v>24</v>
      </c>
      <c r="E803" s="7" t="s">
        <v>3851</v>
      </c>
      <c r="F803" s="40" t="s">
        <v>3861</v>
      </c>
      <c r="G803" s="6" t="s">
        <v>34</v>
      </c>
      <c r="H803" s="6" t="s">
        <v>44</v>
      </c>
      <c r="I803" s="34">
        <v>43128</v>
      </c>
      <c r="J803" s="34">
        <v>43128</v>
      </c>
      <c r="K803" s="6">
        <v>1</v>
      </c>
      <c r="L803" s="6" t="s">
        <v>76</v>
      </c>
      <c r="M803" s="6" t="s">
        <v>85</v>
      </c>
      <c r="N803" s="6" t="s">
        <v>230</v>
      </c>
      <c r="O803" s="16">
        <v>43136</v>
      </c>
      <c r="P803" s="7" t="s">
        <v>51</v>
      </c>
      <c r="Q803" s="25" t="s">
        <v>3852</v>
      </c>
      <c r="R803" s="7" t="s">
        <v>51</v>
      </c>
      <c r="S803" s="25" t="s">
        <v>3850</v>
      </c>
      <c r="T803" s="26" t="s">
        <v>54</v>
      </c>
    </row>
    <row r="804" spans="1:21" x14ac:dyDescent="0.3">
      <c r="A804" s="19" t="s">
        <v>1652</v>
      </c>
      <c r="B804" s="6" t="s">
        <v>4</v>
      </c>
      <c r="C804" s="6" t="s">
        <v>16</v>
      </c>
      <c r="D804" s="6" t="s">
        <v>27</v>
      </c>
      <c r="E804" s="7" t="s">
        <v>51</v>
      </c>
      <c r="F804" s="6" t="s">
        <v>76</v>
      </c>
      <c r="G804" s="6" t="s">
        <v>836</v>
      </c>
      <c r="H804" s="6" t="s">
        <v>44</v>
      </c>
      <c r="I804" s="34">
        <v>42204</v>
      </c>
      <c r="J804" s="34">
        <v>42576</v>
      </c>
      <c r="K804" s="6">
        <v>8</v>
      </c>
      <c r="L804" s="6" t="s">
        <v>70</v>
      </c>
      <c r="M804" s="6" t="s">
        <v>85</v>
      </c>
      <c r="N804" s="6" t="s">
        <v>229</v>
      </c>
      <c r="O804" s="16">
        <v>43118</v>
      </c>
      <c r="P804" s="7" t="s">
        <v>51</v>
      </c>
      <c r="Q804" s="7" t="s">
        <v>1653</v>
      </c>
      <c r="R804" s="7" t="s">
        <v>1654</v>
      </c>
      <c r="S804" s="25" t="s">
        <v>1655</v>
      </c>
      <c r="T804" s="26" t="s">
        <v>54</v>
      </c>
      <c r="U804" s="26" t="s">
        <v>54</v>
      </c>
    </row>
    <row r="805" spans="1:21" x14ac:dyDescent="0.3">
      <c r="A805" s="19" t="s">
        <v>3363</v>
      </c>
      <c r="B805" s="6" t="s">
        <v>6</v>
      </c>
      <c r="C805" s="6" t="s">
        <v>16</v>
      </c>
      <c r="D805" s="6" t="s">
        <v>27</v>
      </c>
      <c r="E805" s="7" t="s">
        <v>51</v>
      </c>
      <c r="F805" s="6" t="s">
        <v>3862</v>
      </c>
      <c r="G805" s="6" t="s">
        <v>34</v>
      </c>
      <c r="H805" s="6" t="s">
        <v>44</v>
      </c>
      <c r="I805" s="34">
        <v>43095</v>
      </c>
      <c r="J805" s="34">
        <v>43128</v>
      </c>
      <c r="K805" s="6">
        <v>8</v>
      </c>
      <c r="L805" s="6" t="s">
        <v>66</v>
      </c>
      <c r="M805" s="6" t="s">
        <v>82</v>
      </c>
      <c r="N805" s="6" t="s">
        <v>230</v>
      </c>
      <c r="O805" s="16">
        <v>43133</v>
      </c>
      <c r="P805" s="7" t="s">
        <v>3365</v>
      </c>
      <c r="Q805" s="7" t="s">
        <v>51</v>
      </c>
      <c r="R805" s="7" t="s">
        <v>3366</v>
      </c>
      <c r="S805" s="25" t="s">
        <v>3364</v>
      </c>
      <c r="T805" s="26" t="s">
        <v>54</v>
      </c>
      <c r="U805" s="8" t="s">
        <v>3367</v>
      </c>
    </row>
    <row r="806" spans="1:21" x14ac:dyDescent="0.3">
      <c r="A806" s="19" t="s">
        <v>1656</v>
      </c>
      <c r="B806" s="3" t="s">
        <v>3853</v>
      </c>
      <c r="C806" s="6" t="s">
        <v>16</v>
      </c>
      <c r="D806" s="6" t="s">
        <v>27</v>
      </c>
      <c r="E806" s="7" t="s">
        <v>51</v>
      </c>
      <c r="F806" s="40" t="s">
        <v>3859</v>
      </c>
      <c r="G806" s="6" t="s">
        <v>34</v>
      </c>
      <c r="H806" s="6" t="s">
        <v>43</v>
      </c>
      <c r="I806" s="34">
        <v>42772</v>
      </c>
      <c r="J806" s="34">
        <v>43114</v>
      </c>
      <c r="K806" s="6">
        <v>51</v>
      </c>
      <c r="L806" s="6" t="s">
        <v>66</v>
      </c>
      <c r="M806" s="6" t="s">
        <v>85</v>
      </c>
      <c r="N806" s="6" t="s">
        <v>230</v>
      </c>
      <c r="O806" s="16">
        <v>43118</v>
      </c>
      <c r="P806" s="7" t="s">
        <v>1659</v>
      </c>
      <c r="Q806" s="7" t="s">
        <v>1658</v>
      </c>
      <c r="R806" s="7" t="s">
        <v>51</v>
      </c>
      <c r="S806" s="25" t="s">
        <v>1657</v>
      </c>
      <c r="T806" s="26" t="s">
        <v>54</v>
      </c>
      <c r="U806" s="26" t="s">
        <v>54</v>
      </c>
    </row>
    <row r="807" spans="1:21" x14ac:dyDescent="0.3">
      <c r="A807" s="19" t="s">
        <v>1660</v>
      </c>
      <c r="B807" s="6" t="s">
        <v>7</v>
      </c>
      <c r="C807" s="6" t="s">
        <v>16</v>
      </c>
      <c r="D807" s="6" t="s">
        <v>27</v>
      </c>
      <c r="E807" s="7" t="s">
        <v>51</v>
      </c>
      <c r="F807" s="6" t="s">
        <v>3860</v>
      </c>
      <c r="G807" s="6" t="s">
        <v>36</v>
      </c>
      <c r="H807" s="6" t="s">
        <v>43</v>
      </c>
      <c r="I807" s="34">
        <v>42474</v>
      </c>
      <c r="J807" s="34">
        <v>43002</v>
      </c>
      <c r="K807" s="6">
        <v>53</v>
      </c>
      <c r="L807" s="6" t="s">
        <v>71</v>
      </c>
      <c r="M807" s="6" t="s">
        <v>82</v>
      </c>
      <c r="N807" s="6" t="s">
        <v>229</v>
      </c>
      <c r="O807" s="16">
        <v>43118</v>
      </c>
      <c r="P807" s="7" t="s">
        <v>1663</v>
      </c>
      <c r="Q807" s="7" t="s">
        <v>1661</v>
      </c>
      <c r="R807" s="7" t="s">
        <v>1662</v>
      </c>
      <c r="S807" s="25" t="s">
        <v>1664</v>
      </c>
      <c r="T807" s="26" t="s">
        <v>54</v>
      </c>
      <c r="U807" s="26" t="s">
        <v>54</v>
      </c>
    </row>
    <row r="808" spans="1:21" x14ac:dyDescent="0.3">
      <c r="A808" s="19" t="s">
        <v>599</v>
      </c>
      <c r="B808" s="6" t="s">
        <v>6</v>
      </c>
      <c r="C808" s="6" t="s">
        <v>16</v>
      </c>
      <c r="D808" s="6" t="s">
        <v>22</v>
      </c>
      <c r="E808" s="7" t="s">
        <v>600</v>
      </c>
      <c r="F808" s="6" t="s">
        <v>3862</v>
      </c>
      <c r="G808" s="6" t="s">
        <v>39</v>
      </c>
      <c r="H808" s="6" t="s">
        <v>43</v>
      </c>
      <c r="I808" s="34">
        <v>42813</v>
      </c>
      <c r="J808" s="34">
        <v>42869</v>
      </c>
      <c r="K808" s="6">
        <v>9</v>
      </c>
      <c r="L808" s="6" t="s">
        <v>66</v>
      </c>
      <c r="M808" s="6" t="s">
        <v>87</v>
      </c>
      <c r="N808" s="6" t="s">
        <v>229</v>
      </c>
      <c r="O808" s="16">
        <v>43109</v>
      </c>
      <c r="P808" s="7" t="s">
        <v>601</v>
      </c>
      <c r="Q808" s="7" t="s">
        <v>602</v>
      </c>
      <c r="R808" s="7" t="s">
        <v>51</v>
      </c>
      <c r="S808" s="25" t="s">
        <v>603</v>
      </c>
      <c r="T808" s="26" t="s">
        <v>54</v>
      </c>
    </row>
    <row r="809" spans="1:21" x14ac:dyDescent="0.3">
      <c r="A809" s="19" t="s">
        <v>1401</v>
      </c>
      <c r="B809" s="6" t="s">
        <v>3855</v>
      </c>
      <c r="C809" s="6" t="s">
        <v>16</v>
      </c>
      <c r="D809" s="6" t="s">
        <v>25</v>
      </c>
      <c r="E809" s="7" t="s">
        <v>909</v>
      </c>
      <c r="F809" s="6" t="s">
        <v>3862</v>
      </c>
      <c r="G809" s="6" t="s">
        <v>34</v>
      </c>
      <c r="H809" s="6" t="s">
        <v>44</v>
      </c>
      <c r="I809" s="34">
        <v>41137</v>
      </c>
      <c r="J809" s="34">
        <v>41137</v>
      </c>
      <c r="K809" s="6">
        <v>2</v>
      </c>
      <c r="L809" s="6" t="s">
        <v>76</v>
      </c>
      <c r="M809" s="6" t="s">
        <v>85</v>
      </c>
      <c r="N809" s="6" t="s">
        <v>231</v>
      </c>
      <c r="O809" s="16">
        <v>43115</v>
      </c>
      <c r="P809" s="25" t="s">
        <v>1402</v>
      </c>
      <c r="Q809" s="7" t="s">
        <v>51</v>
      </c>
      <c r="R809" s="7" t="s">
        <v>51</v>
      </c>
      <c r="S809" s="8" t="s">
        <v>51</v>
      </c>
      <c r="T809" s="26" t="s">
        <v>54</v>
      </c>
    </row>
    <row r="810" spans="1:21" x14ac:dyDescent="0.3">
      <c r="A810" s="19" t="s">
        <v>1665</v>
      </c>
      <c r="B810" s="6" t="s">
        <v>3855</v>
      </c>
      <c r="C810" s="6" t="s">
        <v>16</v>
      </c>
      <c r="D810" s="6" t="s">
        <v>24</v>
      </c>
      <c r="E810" s="7" t="s">
        <v>1666</v>
      </c>
      <c r="F810" s="40" t="s">
        <v>3861</v>
      </c>
      <c r="G810" s="6" t="s">
        <v>34</v>
      </c>
      <c r="H810" s="6" t="s">
        <v>44</v>
      </c>
      <c r="I810" s="34">
        <v>43047</v>
      </c>
      <c r="J810" s="34">
        <v>43087</v>
      </c>
      <c r="K810" s="6">
        <v>6</v>
      </c>
      <c r="L810" s="6" t="s">
        <v>66</v>
      </c>
      <c r="M810" s="6" t="s">
        <v>87</v>
      </c>
      <c r="N810" s="6" t="s">
        <v>230</v>
      </c>
      <c r="O810" s="16">
        <v>43118</v>
      </c>
      <c r="P810" s="7" t="s">
        <v>1668</v>
      </c>
      <c r="Q810" s="7" t="s">
        <v>51</v>
      </c>
      <c r="R810" s="7" t="s">
        <v>51</v>
      </c>
      <c r="S810" s="25" t="s">
        <v>1664</v>
      </c>
      <c r="T810" s="26" t="s">
        <v>54</v>
      </c>
      <c r="U810" s="26" t="s">
        <v>1667</v>
      </c>
    </row>
    <row r="811" spans="1:21" x14ac:dyDescent="0.3">
      <c r="A811" s="19" t="s">
        <v>604</v>
      </c>
      <c r="B811" s="6" t="s">
        <v>6</v>
      </c>
      <c r="C811" s="6" t="s">
        <v>16</v>
      </c>
      <c r="D811" s="6" t="s">
        <v>27</v>
      </c>
      <c r="E811" s="7" t="s">
        <v>51</v>
      </c>
      <c r="F811" s="6" t="s">
        <v>3862</v>
      </c>
      <c r="G811" s="6" t="s">
        <v>37</v>
      </c>
      <c r="H811" s="6" t="s">
        <v>43</v>
      </c>
      <c r="I811" s="34">
        <v>42900</v>
      </c>
      <c r="J811" s="34">
        <v>43096</v>
      </c>
      <c r="K811" s="6">
        <v>10</v>
      </c>
      <c r="L811" s="6" t="s">
        <v>70</v>
      </c>
      <c r="M811" s="6" t="s">
        <v>82</v>
      </c>
      <c r="N811" s="6" t="s">
        <v>230</v>
      </c>
      <c r="O811" s="16">
        <v>43109</v>
      </c>
      <c r="P811" s="7" t="s">
        <v>608</v>
      </c>
      <c r="Q811" s="7" t="s">
        <v>607</v>
      </c>
      <c r="R811" s="7" t="s">
        <v>606</v>
      </c>
      <c r="S811" s="25" t="s">
        <v>605</v>
      </c>
      <c r="T811" s="26" t="s">
        <v>54</v>
      </c>
    </row>
    <row r="812" spans="1:21" x14ac:dyDescent="0.3">
      <c r="A812" s="19" t="s">
        <v>1669</v>
      </c>
      <c r="B812" s="6" t="s">
        <v>6</v>
      </c>
      <c r="C812" s="6" t="s">
        <v>16</v>
      </c>
      <c r="D812" s="6" t="s">
        <v>27</v>
      </c>
      <c r="E812" s="7" t="s">
        <v>51</v>
      </c>
      <c r="F812" s="6" t="s">
        <v>3862</v>
      </c>
      <c r="G812" s="6" t="s">
        <v>34</v>
      </c>
      <c r="H812" s="6" t="s">
        <v>44</v>
      </c>
      <c r="I812" s="34">
        <v>42255</v>
      </c>
      <c r="J812" s="34">
        <v>43111</v>
      </c>
      <c r="K812" s="6">
        <v>58</v>
      </c>
      <c r="L812" s="6" t="s">
        <v>70</v>
      </c>
      <c r="M812" s="6" t="s">
        <v>85</v>
      </c>
      <c r="N812" s="6" t="s">
        <v>230</v>
      </c>
      <c r="O812" s="16">
        <v>43118</v>
      </c>
      <c r="P812" s="7" t="s">
        <v>1672</v>
      </c>
      <c r="Q812" s="7" t="s">
        <v>51</v>
      </c>
      <c r="R812" s="7" t="s">
        <v>51</v>
      </c>
      <c r="S812" s="25" t="s">
        <v>1670</v>
      </c>
      <c r="T812" s="26" t="s">
        <v>54</v>
      </c>
      <c r="U812" s="26" t="s">
        <v>1671</v>
      </c>
    </row>
    <row r="813" spans="1:21" x14ac:dyDescent="0.3">
      <c r="A813" s="19" t="s">
        <v>609</v>
      </c>
      <c r="B813" s="6" t="s">
        <v>6</v>
      </c>
      <c r="C813" s="6" t="s">
        <v>18</v>
      </c>
      <c r="D813" s="6" t="s">
        <v>2835</v>
      </c>
      <c r="E813" s="7" t="s">
        <v>610</v>
      </c>
      <c r="F813" s="6" t="s">
        <v>3862</v>
      </c>
      <c r="G813" s="6" t="s">
        <v>34</v>
      </c>
      <c r="H813" s="6" t="s">
        <v>43</v>
      </c>
      <c r="I813" s="34">
        <v>42622</v>
      </c>
      <c r="J813" s="34">
        <v>43089</v>
      </c>
      <c r="K813" s="6">
        <v>22</v>
      </c>
      <c r="L813" s="6" t="s">
        <v>70</v>
      </c>
      <c r="M813" s="6" t="s">
        <v>85</v>
      </c>
      <c r="N813" s="6" t="s">
        <v>230</v>
      </c>
      <c r="O813" s="16">
        <v>43109</v>
      </c>
      <c r="P813" s="7" t="s">
        <v>614</v>
      </c>
      <c r="Q813" s="7" t="s">
        <v>611</v>
      </c>
      <c r="R813" s="7" t="s">
        <v>612</v>
      </c>
      <c r="S813" s="25" t="s">
        <v>613</v>
      </c>
      <c r="T813" s="26" t="s">
        <v>54</v>
      </c>
    </row>
    <row r="814" spans="1:21" x14ac:dyDescent="0.3">
      <c r="A814" s="19" t="s">
        <v>1186</v>
      </c>
      <c r="B814" s="6" t="s">
        <v>12</v>
      </c>
      <c r="C814" s="6" t="s">
        <v>18</v>
      </c>
      <c r="D814" s="6" t="s">
        <v>27</v>
      </c>
      <c r="E814" s="7" t="s">
        <v>51</v>
      </c>
      <c r="F814" s="6" t="s">
        <v>3862</v>
      </c>
      <c r="G814" s="6" t="s">
        <v>35</v>
      </c>
      <c r="H814" s="6" t="s">
        <v>44</v>
      </c>
      <c r="I814" s="34">
        <v>41134</v>
      </c>
      <c r="J814" s="34">
        <v>41134</v>
      </c>
      <c r="K814" s="6">
        <v>1</v>
      </c>
      <c r="L814" s="6" t="s">
        <v>76</v>
      </c>
      <c r="M814" s="6" t="s">
        <v>85</v>
      </c>
      <c r="N814" s="6" t="s">
        <v>231</v>
      </c>
      <c r="O814" s="16">
        <v>43114</v>
      </c>
      <c r="P814" s="7" t="s">
        <v>51</v>
      </c>
      <c r="Q814" s="7" t="s">
        <v>51</v>
      </c>
      <c r="R814" s="7" t="s">
        <v>51</v>
      </c>
      <c r="S814" s="25" t="s">
        <v>1187</v>
      </c>
      <c r="T814" s="26" t="s">
        <v>54</v>
      </c>
      <c r="U814" s="8" t="s">
        <v>1188</v>
      </c>
    </row>
    <row r="815" spans="1:21" x14ac:dyDescent="0.3">
      <c r="A815" s="19" t="s">
        <v>615</v>
      </c>
      <c r="B815" s="6" t="s">
        <v>6</v>
      </c>
      <c r="C815" s="6" t="s">
        <v>16</v>
      </c>
      <c r="D815" s="6" t="s">
        <v>27</v>
      </c>
      <c r="E815" s="7" t="s">
        <v>51</v>
      </c>
      <c r="F815" s="6" t="s">
        <v>3862</v>
      </c>
      <c r="G815" s="6" t="s">
        <v>35</v>
      </c>
      <c r="H815" s="6" t="s">
        <v>43</v>
      </c>
      <c r="I815" s="34">
        <v>42038</v>
      </c>
      <c r="J815" s="34">
        <v>42998</v>
      </c>
      <c r="K815" s="6">
        <v>14</v>
      </c>
      <c r="L815" s="6" t="s">
        <v>70</v>
      </c>
      <c r="M815" s="6" t="s">
        <v>85</v>
      </c>
      <c r="N815" s="6" t="s">
        <v>230</v>
      </c>
      <c r="O815" s="16">
        <v>43109</v>
      </c>
      <c r="P815" s="7" t="s">
        <v>618</v>
      </c>
      <c r="Q815" s="7" t="s">
        <v>617</v>
      </c>
      <c r="R815" s="7" t="s">
        <v>51</v>
      </c>
      <c r="S815" s="25" t="s">
        <v>616</v>
      </c>
      <c r="T815" s="26" t="s">
        <v>54</v>
      </c>
    </row>
    <row r="816" spans="1:21" x14ac:dyDescent="0.3">
      <c r="A816" s="19" t="s">
        <v>1057</v>
      </c>
      <c r="B816" s="6" t="s">
        <v>9</v>
      </c>
      <c r="C816" s="6" t="s">
        <v>18</v>
      </c>
      <c r="D816" s="6" t="s">
        <v>2682</v>
      </c>
      <c r="E816" s="7" t="s">
        <v>1058</v>
      </c>
      <c r="F816" s="6" t="s">
        <v>3862</v>
      </c>
      <c r="G816" s="6" t="s">
        <v>34</v>
      </c>
      <c r="H816" s="6" t="s">
        <v>43</v>
      </c>
      <c r="I816" s="34">
        <v>42030</v>
      </c>
      <c r="J816" s="34">
        <v>42859</v>
      </c>
      <c r="K816" s="6">
        <v>49</v>
      </c>
      <c r="L816" s="6" t="s">
        <v>70</v>
      </c>
      <c r="M816" s="6" t="s">
        <v>85</v>
      </c>
      <c r="N816" s="6" t="s">
        <v>229</v>
      </c>
      <c r="O816" s="16">
        <v>43111</v>
      </c>
      <c r="P816" s="7" t="s">
        <v>1060</v>
      </c>
      <c r="Q816" s="7" t="s">
        <v>1061</v>
      </c>
      <c r="R816" s="7" t="s">
        <v>1062</v>
      </c>
      <c r="S816" s="25" t="s">
        <v>1059</v>
      </c>
      <c r="T816" s="26" t="s">
        <v>54</v>
      </c>
    </row>
    <row r="817" spans="1:20" x14ac:dyDescent="0.3">
      <c r="A817" s="19" t="s">
        <v>1064</v>
      </c>
      <c r="B817" s="6" t="s">
        <v>12</v>
      </c>
      <c r="C817" s="6" t="s">
        <v>16</v>
      </c>
      <c r="D817" s="6" t="s">
        <v>25</v>
      </c>
      <c r="E817" s="7" t="s">
        <v>1063</v>
      </c>
      <c r="F817" s="6" t="s">
        <v>3862</v>
      </c>
      <c r="G817" s="6" t="s">
        <v>35</v>
      </c>
      <c r="H817" s="6" t="s">
        <v>43</v>
      </c>
      <c r="I817" s="34">
        <v>41814</v>
      </c>
      <c r="J817" s="34">
        <v>42146</v>
      </c>
      <c r="K817" s="6">
        <v>20</v>
      </c>
      <c r="L817" s="6" t="s">
        <v>70</v>
      </c>
      <c r="M817" s="6" t="s">
        <v>85</v>
      </c>
      <c r="N817" s="6" t="s">
        <v>231</v>
      </c>
      <c r="O817" s="16">
        <v>43111</v>
      </c>
      <c r="P817" s="7" t="s">
        <v>1066</v>
      </c>
      <c r="Q817" s="7" t="s">
        <v>51</v>
      </c>
      <c r="R817" s="7" t="s">
        <v>51</v>
      </c>
      <c r="S817" s="25" t="s">
        <v>1065</v>
      </c>
      <c r="T817" s="26" t="s">
        <v>54</v>
      </c>
    </row>
    <row r="818" spans="1:20" x14ac:dyDescent="0.3">
      <c r="A818" s="19" t="s">
        <v>623</v>
      </c>
      <c r="B818" s="6" t="s">
        <v>6</v>
      </c>
      <c r="C818" s="6" t="s">
        <v>16</v>
      </c>
      <c r="D818" s="6" t="s">
        <v>27</v>
      </c>
      <c r="E818" s="7" t="s">
        <v>51</v>
      </c>
      <c r="F818" s="6" t="s">
        <v>3862</v>
      </c>
      <c r="G818" s="6" t="s">
        <v>34</v>
      </c>
      <c r="H818" s="6" t="s">
        <v>43</v>
      </c>
      <c r="I818" s="34">
        <v>41700</v>
      </c>
      <c r="J818" s="34">
        <v>43108</v>
      </c>
      <c r="K818" s="6">
        <v>189</v>
      </c>
      <c r="L818" s="6" t="s">
        <v>66</v>
      </c>
      <c r="M818" s="6" t="s">
        <v>118</v>
      </c>
      <c r="N818" s="6" t="s">
        <v>230</v>
      </c>
      <c r="O818" s="16">
        <v>43109</v>
      </c>
      <c r="P818" s="25" t="s">
        <v>624</v>
      </c>
      <c r="Q818" s="7" t="s">
        <v>51</v>
      </c>
      <c r="R818" s="7" t="s">
        <v>51</v>
      </c>
      <c r="S818" s="25" t="s">
        <v>625</v>
      </c>
      <c r="T818" s="26" t="s">
        <v>54</v>
      </c>
    </row>
    <row r="819" spans="1:20" x14ac:dyDescent="0.3">
      <c r="A819" s="19" t="s">
        <v>1067</v>
      </c>
      <c r="B819" s="6" t="s">
        <v>8</v>
      </c>
      <c r="C819" s="6" t="s">
        <v>16</v>
      </c>
      <c r="D819" s="6" t="s">
        <v>25</v>
      </c>
      <c r="E819" s="7" t="s">
        <v>1068</v>
      </c>
      <c r="F819" s="6" t="s">
        <v>3862</v>
      </c>
      <c r="G819" s="6" t="s">
        <v>34</v>
      </c>
      <c r="H819" s="6" t="s">
        <v>43</v>
      </c>
      <c r="I819" s="34">
        <v>42328</v>
      </c>
      <c r="J819" s="34">
        <v>43082</v>
      </c>
      <c r="K819" s="6">
        <v>20</v>
      </c>
      <c r="L819" s="6" t="s">
        <v>70</v>
      </c>
      <c r="M819" s="6" t="s">
        <v>85</v>
      </c>
      <c r="N819" s="6" t="s">
        <v>230</v>
      </c>
      <c r="O819" s="16">
        <v>43111</v>
      </c>
      <c r="P819" s="7" t="s">
        <v>1070</v>
      </c>
      <c r="Q819" s="7" t="s">
        <v>51</v>
      </c>
      <c r="R819" s="7"/>
      <c r="S819" s="25" t="s">
        <v>1069</v>
      </c>
      <c r="T819" s="26" t="s">
        <v>54</v>
      </c>
    </row>
    <row r="820" spans="1:20" x14ac:dyDescent="0.3">
      <c r="A820" s="19" t="s">
        <v>619</v>
      </c>
      <c r="B820" s="6" t="s">
        <v>8</v>
      </c>
      <c r="C820" s="6" t="s">
        <v>16</v>
      </c>
      <c r="D820" s="6" t="s">
        <v>27</v>
      </c>
      <c r="E820" s="7" t="s">
        <v>51</v>
      </c>
      <c r="F820" s="6" t="s">
        <v>3862</v>
      </c>
      <c r="G820" s="6" t="s">
        <v>35</v>
      </c>
      <c r="H820" s="6" t="s">
        <v>43</v>
      </c>
      <c r="I820" s="34">
        <v>42168</v>
      </c>
      <c r="J820" s="34">
        <v>43106</v>
      </c>
      <c r="K820" s="6">
        <v>116</v>
      </c>
      <c r="L820" s="6" t="s">
        <v>66</v>
      </c>
      <c r="M820" s="6" t="s">
        <v>85</v>
      </c>
      <c r="N820" s="6" t="s">
        <v>230</v>
      </c>
      <c r="O820" s="16">
        <v>43109</v>
      </c>
      <c r="P820" s="7" t="s">
        <v>622</v>
      </c>
      <c r="Q820" s="7" t="s">
        <v>620</v>
      </c>
      <c r="R820" s="7" t="s">
        <v>51</v>
      </c>
      <c r="S820" s="25" t="s">
        <v>621</v>
      </c>
      <c r="T820" s="26" t="s">
        <v>54</v>
      </c>
    </row>
    <row r="821" spans="1:20" x14ac:dyDescent="0.3">
      <c r="A821" s="19" t="s">
        <v>1071</v>
      </c>
      <c r="B821" s="6" t="s">
        <v>7</v>
      </c>
      <c r="C821" s="6" t="s">
        <v>16</v>
      </c>
      <c r="D821" s="6" t="s">
        <v>27</v>
      </c>
      <c r="E821" s="7" t="s">
        <v>51</v>
      </c>
      <c r="F821" s="40" t="s">
        <v>3861</v>
      </c>
      <c r="G821" s="6" t="s">
        <v>34</v>
      </c>
      <c r="H821" s="6" t="s">
        <v>44</v>
      </c>
      <c r="I821" s="34">
        <v>40057</v>
      </c>
      <c r="J821" s="34">
        <v>43108</v>
      </c>
      <c r="K821" s="6">
        <v>917</v>
      </c>
      <c r="L821" s="6" t="s">
        <v>70</v>
      </c>
      <c r="M821" s="6" t="s">
        <v>85</v>
      </c>
      <c r="N821" s="6" t="s">
        <v>230</v>
      </c>
      <c r="O821" s="16">
        <v>43111</v>
      </c>
      <c r="P821" s="7" t="s">
        <v>1073</v>
      </c>
      <c r="Q821" s="7" t="s">
        <v>1072</v>
      </c>
      <c r="R821" s="7" t="s">
        <v>51</v>
      </c>
      <c r="S821" s="25" t="s">
        <v>1074</v>
      </c>
      <c r="T821" s="26" t="s">
        <v>54</v>
      </c>
    </row>
    <row r="822" spans="1:20" x14ac:dyDescent="0.3">
      <c r="A822" s="19" t="s">
        <v>1075</v>
      </c>
      <c r="B822" s="6" t="s">
        <v>6</v>
      </c>
      <c r="C822" s="6" t="s">
        <v>16</v>
      </c>
      <c r="D822" s="6" t="s">
        <v>27</v>
      </c>
      <c r="E822" s="7" t="s">
        <v>51</v>
      </c>
      <c r="F822" s="6" t="s">
        <v>76</v>
      </c>
      <c r="G822" s="6" t="s">
        <v>34</v>
      </c>
      <c r="H822" s="6" t="s">
        <v>43</v>
      </c>
      <c r="I822" s="34">
        <v>42826</v>
      </c>
      <c r="J822" s="34">
        <v>43101</v>
      </c>
      <c r="K822" s="6">
        <v>13</v>
      </c>
      <c r="L822" s="6" t="s">
        <v>67</v>
      </c>
      <c r="M822" s="6" t="s">
        <v>85</v>
      </c>
      <c r="N822" s="6" t="s">
        <v>230</v>
      </c>
      <c r="O822" s="16">
        <v>43111</v>
      </c>
      <c r="P822" s="7" t="s">
        <v>1079</v>
      </c>
      <c r="Q822" s="7" t="s">
        <v>1078</v>
      </c>
      <c r="R822" s="7" t="s">
        <v>1077</v>
      </c>
      <c r="S822" s="25" t="s">
        <v>1076</v>
      </c>
      <c r="T822" s="26" t="s">
        <v>54</v>
      </c>
    </row>
    <row r="823" spans="1:20" x14ac:dyDescent="0.3">
      <c r="A823" s="19" t="s">
        <v>1080</v>
      </c>
      <c r="B823" s="6" t="s">
        <v>6</v>
      </c>
      <c r="C823" s="6" t="s">
        <v>16</v>
      </c>
      <c r="D823" s="6" t="s">
        <v>2682</v>
      </c>
      <c r="E823" s="7" t="s">
        <v>1081</v>
      </c>
      <c r="F823" s="6" t="s">
        <v>3862</v>
      </c>
      <c r="G823" s="6" t="s">
        <v>38</v>
      </c>
      <c r="H823" s="6" t="s">
        <v>44</v>
      </c>
      <c r="I823" s="34">
        <v>42320</v>
      </c>
      <c r="J823" s="34">
        <v>42412</v>
      </c>
      <c r="K823" s="6">
        <v>4</v>
      </c>
      <c r="L823" s="6" t="s">
        <v>70</v>
      </c>
      <c r="M823" s="6" t="s">
        <v>85</v>
      </c>
      <c r="N823" s="6" t="s">
        <v>231</v>
      </c>
      <c r="O823" s="16">
        <v>43111</v>
      </c>
      <c r="P823" s="7" t="s">
        <v>1083</v>
      </c>
      <c r="Q823" s="7" t="s">
        <v>51</v>
      </c>
      <c r="R823" s="7" t="s">
        <v>1082</v>
      </c>
      <c r="S823" s="25" t="s">
        <v>1084</v>
      </c>
      <c r="T823" s="26" t="s">
        <v>54</v>
      </c>
    </row>
    <row r="824" spans="1:20" x14ac:dyDescent="0.3">
      <c r="A824" s="19" t="s">
        <v>626</v>
      </c>
      <c r="B824" s="6" t="s">
        <v>8</v>
      </c>
      <c r="C824" s="6" t="s">
        <v>16</v>
      </c>
      <c r="D824" s="6" t="s">
        <v>27</v>
      </c>
      <c r="E824" s="7" t="s">
        <v>51</v>
      </c>
      <c r="F824" s="6" t="s">
        <v>3862</v>
      </c>
      <c r="G824" s="6" t="s">
        <v>35</v>
      </c>
      <c r="H824" s="6" t="s">
        <v>44</v>
      </c>
      <c r="I824" s="34">
        <v>42767</v>
      </c>
      <c r="J824" s="34">
        <v>42767</v>
      </c>
      <c r="K824" s="6">
        <v>1</v>
      </c>
      <c r="L824" s="6" t="s">
        <v>70</v>
      </c>
      <c r="M824" s="6" t="s">
        <v>85</v>
      </c>
      <c r="N824" s="6" t="s">
        <v>229</v>
      </c>
      <c r="O824" s="16">
        <v>43109</v>
      </c>
      <c r="P824" s="25" t="s">
        <v>629</v>
      </c>
      <c r="Q824" s="7" t="s">
        <v>627</v>
      </c>
      <c r="R824" s="7" t="s">
        <v>628</v>
      </c>
      <c r="S824" s="7" t="s">
        <v>51</v>
      </c>
      <c r="T824" s="26" t="s">
        <v>54</v>
      </c>
    </row>
    <row r="825" spans="1:20" x14ac:dyDescent="0.3">
      <c r="A825" s="19" t="s">
        <v>1085</v>
      </c>
      <c r="B825" s="6" t="s">
        <v>7</v>
      </c>
      <c r="C825" s="6" t="s">
        <v>16</v>
      </c>
      <c r="D825" s="6" t="s">
        <v>2835</v>
      </c>
      <c r="E825" s="7" t="s">
        <v>196</v>
      </c>
      <c r="F825" s="6" t="s">
        <v>3862</v>
      </c>
      <c r="G825" s="6" t="s">
        <v>34</v>
      </c>
      <c r="H825" s="6" t="s">
        <v>44</v>
      </c>
      <c r="I825" s="34">
        <v>40544</v>
      </c>
      <c r="J825" s="34">
        <v>42826</v>
      </c>
      <c r="K825" s="6">
        <v>65</v>
      </c>
      <c r="L825" s="6" t="s">
        <v>68</v>
      </c>
      <c r="M825" s="6" t="s">
        <v>85</v>
      </c>
      <c r="N825" s="6" t="s">
        <v>231</v>
      </c>
      <c r="O825" s="16">
        <v>43111</v>
      </c>
      <c r="P825" s="7" t="s">
        <v>1087</v>
      </c>
      <c r="Q825" s="7" t="s">
        <v>51</v>
      </c>
      <c r="R825" s="7" t="s">
        <v>51</v>
      </c>
      <c r="S825" s="25" t="s">
        <v>1086</v>
      </c>
      <c r="T825" s="26" t="s">
        <v>54</v>
      </c>
    </row>
    <row r="826" spans="1:20" x14ac:dyDescent="0.3">
      <c r="A826" s="19" t="s">
        <v>1088</v>
      </c>
      <c r="B826" s="6" t="s">
        <v>8</v>
      </c>
      <c r="C826" s="6" t="s">
        <v>16</v>
      </c>
      <c r="D826" s="6" t="s">
        <v>25</v>
      </c>
      <c r="E826" s="7" t="s">
        <v>1089</v>
      </c>
      <c r="F826" s="6" t="s">
        <v>3860</v>
      </c>
      <c r="G826" s="6" t="s">
        <v>34</v>
      </c>
      <c r="H826" s="6" t="s">
        <v>44</v>
      </c>
      <c r="I826" s="39">
        <v>42584</v>
      </c>
      <c r="J826" s="34">
        <v>43047</v>
      </c>
      <c r="K826" s="6">
        <v>5</v>
      </c>
      <c r="L826" s="6" t="s">
        <v>70</v>
      </c>
      <c r="M826" s="6" t="s">
        <v>87</v>
      </c>
      <c r="N826" s="6" t="s">
        <v>230</v>
      </c>
      <c r="O826" s="16">
        <v>43111</v>
      </c>
      <c r="P826" s="7" t="s">
        <v>1091</v>
      </c>
      <c r="Q826" s="7" t="s">
        <v>51</v>
      </c>
      <c r="R826" s="7" t="s">
        <v>51</v>
      </c>
      <c r="S826" s="25" t="s">
        <v>1090</v>
      </c>
      <c r="T826" s="26" t="s">
        <v>54</v>
      </c>
    </row>
    <row r="827" spans="1:20" x14ac:dyDescent="0.3">
      <c r="A827" s="19" t="s">
        <v>1092</v>
      </c>
      <c r="B827" s="6" t="s">
        <v>8</v>
      </c>
      <c r="C827" s="6" t="s">
        <v>16</v>
      </c>
      <c r="D827" s="6" t="s">
        <v>27</v>
      </c>
      <c r="E827" s="7" t="s">
        <v>51</v>
      </c>
      <c r="F827" s="6" t="s">
        <v>3862</v>
      </c>
      <c r="G827" s="6" t="s">
        <v>35</v>
      </c>
      <c r="H827" s="6" t="s">
        <v>44</v>
      </c>
      <c r="I827" s="34">
        <v>41306</v>
      </c>
      <c r="J827" s="34">
        <v>42928</v>
      </c>
      <c r="K827" s="6">
        <v>59</v>
      </c>
      <c r="L827" s="6" t="s">
        <v>70</v>
      </c>
      <c r="M827" s="6" t="s">
        <v>117</v>
      </c>
      <c r="N827" s="6" t="s">
        <v>231</v>
      </c>
      <c r="O827" s="16">
        <v>43111</v>
      </c>
      <c r="P827" s="7" t="s">
        <v>1094</v>
      </c>
      <c r="Q827" s="7" t="s">
        <v>1095</v>
      </c>
      <c r="R827" s="7" t="s">
        <v>51</v>
      </c>
      <c r="S827" s="25" t="s">
        <v>1093</v>
      </c>
      <c r="T827" s="26" t="s">
        <v>54</v>
      </c>
    </row>
    <row r="828" spans="1:20" x14ac:dyDescent="0.3">
      <c r="A828" s="19" t="s">
        <v>635</v>
      </c>
      <c r="B828" s="6" t="s">
        <v>466</v>
      </c>
      <c r="C828" s="6" t="s">
        <v>16</v>
      </c>
      <c r="D828" s="6" t="s">
        <v>27</v>
      </c>
      <c r="E828" s="7" t="s">
        <v>51</v>
      </c>
      <c r="F828" s="6" t="s">
        <v>3860</v>
      </c>
      <c r="G828" s="6" t="s">
        <v>167</v>
      </c>
      <c r="H828" s="6" t="s">
        <v>43</v>
      </c>
      <c r="I828" s="34">
        <v>40402</v>
      </c>
      <c r="J828" s="34">
        <v>43107</v>
      </c>
      <c r="K828" s="6">
        <v>374</v>
      </c>
      <c r="L828" s="6" t="s">
        <v>66</v>
      </c>
      <c r="M828" s="6" t="s">
        <v>84</v>
      </c>
      <c r="N828" s="6" t="s">
        <v>230</v>
      </c>
      <c r="O828" s="16">
        <v>43109</v>
      </c>
      <c r="P828" s="7" t="s">
        <v>639</v>
      </c>
      <c r="Q828" s="7" t="s">
        <v>637</v>
      </c>
      <c r="R828" s="7" t="s">
        <v>636</v>
      </c>
      <c r="S828" s="38" t="s">
        <v>638</v>
      </c>
      <c r="T828" s="26" t="s">
        <v>54</v>
      </c>
    </row>
    <row r="829" spans="1:20" x14ac:dyDescent="0.3">
      <c r="A829" s="19" t="s">
        <v>640</v>
      </c>
      <c r="B829" s="6" t="s">
        <v>467</v>
      </c>
      <c r="C829" s="6" t="s">
        <v>18</v>
      </c>
      <c r="D829" s="6" t="s">
        <v>2682</v>
      </c>
      <c r="E829" s="7" t="s">
        <v>645</v>
      </c>
      <c r="F829" s="6" t="s">
        <v>3862</v>
      </c>
      <c r="G829" s="6" t="s">
        <v>35</v>
      </c>
      <c r="H829" s="6" t="s">
        <v>43</v>
      </c>
      <c r="I829" s="34">
        <v>43044</v>
      </c>
      <c r="J829" s="34">
        <v>43092</v>
      </c>
      <c r="K829" s="6">
        <v>4</v>
      </c>
      <c r="L829" s="6" t="s">
        <v>70</v>
      </c>
      <c r="M829" s="6" t="s">
        <v>85</v>
      </c>
      <c r="N829" s="6" t="s">
        <v>230</v>
      </c>
      <c r="O829" s="16">
        <v>43109</v>
      </c>
      <c r="P829" s="7" t="s">
        <v>644</v>
      </c>
      <c r="Q829" s="7" t="s">
        <v>641</v>
      </c>
      <c r="R829" s="7" t="s">
        <v>51</v>
      </c>
      <c r="S829" s="25" t="s">
        <v>642</v>
      </c>
      <c r="T829" s="26" t="s">
        <v>54</v>
      </c>
    </row>
    <row r="830" spans="1:20" x14ac:dyDescent="0.3">
      <c r="A830" s="19" t="s">
        <v>1926</v>
      </c>
      <c r="B830" s="6" t="s">
        <v>944</v>
      </c>
      <c r="C830" s="6" t="s">
        <v>16</v>
      </c>
      <c r="D830" s="6" t="s">
        <v>27</v>
      </c>
      <c r="E830" s="7" t="s">
        <v>51</v>
      </c>
      <c r="F830" s="40" t="s">
        <v>3861</v>
      </c>
      <c r="G830" s="6" t="s">
        <v>34</v>
      </c>
      <c r="H830" s="6" t="s">
        <v>43</v>
      </c>
      <c r="I830" s="34">
        <v>40301</v>
      </c>
      <c r="J830" s="34">
        <v>40547</v>
      </c>
      <c r="K830" s="6">
        <v>6</v>
      </c>
      <c r="L830" s="6" t="s">
        <v>67</v>
      </c>
      <c r="M830" s="6" t="s">
        <v>85</v>
      </c>
      <c r="N830" s="6" t="s">
        <v>231</v>
      </c>
      <c r="O830" s="16">
        <v>43121</v>
      </c>
      <c r="P830" s="7" t="s">
        <v>1928</v>
      </c>
      <c r="Q830" s="7" t="s">
        <v>51</v>
      </c>
      <c r="R830" s="7" t="s">
        <v>51</v>
      </c>
      <c r="S830" s="25" t="s">
        <v>1927</v>
      </c>
      <c r="T830" s="26" t="s">
        <v>54</v>
      </c>
    </row>
    <row r="831" spans="1:20" x14ac:dyDescent="0.3">
      <c r="A831" s="19" t="s">
        <v>643</v>
      </c>
      <c r="B831" s="6" t="s">
        <v>944</v>
      </c>
      <c r="C831" s="6" t="s">
        <v>18</v>
      </c>
      <c r="D831" s="6" t="s">
        <v>27</v>
      </c>
      <c r="E831" s="7" t="s">
        <v>51</v>
      </c>
      <c r="F831" s="6" t="s">
        <v>3862</v>
      </c>
      <c r="G831" s="6" t="s">
        <v>34</v>
      </c>
      <c r="H831" s="6" t="s">
        <v>43</v>
      </c>
      <c r="I831" s="34">
        <v>42844</v>
      </c>
      <c r="J831" s="34">
        <v>43110</v>
      </c>
      <c r="K831" s="6">
        <v>21</v>
      </c>
      <c r="L831" s="6" t="s">
        <v>71</v>
      </c>
      <c r="M831" s="6" t="s">
        <v>85</v>
      </c>
      <c r="N831" s="6" t="s">
        <v>230</v>
      </c>
      <c r="O831" s="16">
        <v>43111</v>
      </c>
      <c r="P831" s="7" t="s">
        <v>649</v>
      </c>
      <c r="Q831" s="7" t="s">
        <v>647</v>
      </c>
      <c r="R831" s="7" t="s">
        <v>646</v>
      </c>
      <c r="S831" s="25" t="s">
        <v>648</v>
      </c>
      <c r="T831" s="26" t="s">
        <v>54</v>
      </c>
    </row>
    <row r="832" spans="1:20" x14ac:dyDescent="0.3">
      <c r="A832" s="19" t="s">
        <v>1907</v>
      </c>
      <c r="B832" s="6" t="s">
        <v>944</v>
      </c>
      <c r="C832" s="6" t="s">
        <v>16</v>
      </c>
      <c r="D832" s="6" t="s">
        <v>27</v>
      </c>
      <c r="E832" s="7" t="s">
        <v>51</v>
      </c>
      <c r="F832" s="40" t="s">
        <v>3861</v>
      </c>
      <c r="G832" s="6" t="s">
        <v>836</v>
      </c>
      <c r="H832" s="6" t="s">
        <v>43</v>
      </c>
      <c r="I832" s="34">
        <v>42187</v>
      </c>
      <c r="J832" s="34">
        <v>42187</v>
      </c>
      <c r="K832" s="6">
        <v>1</v>
      </c>
      <c r="L832" s="6" t="s">
        <v>76</v>
      </c>
      <c r="M832" s="6" t="s">
        <v>85</v>
      </c>
      <c r="N832" s="6" t="s">
        <v>231</v>
      </c>
      <c r="O832" s="16">
        <v>43121</v>
      </c>
      <c r="P832" s="7" t="s">
        <v>1909</v>
      </c>
      <c r="Q832" s="7" t="s">
        <v>51</v>
      </c>
      <c r="R832" s="7" t="s">
        <v>51</v>
      </c>
      <c r="S832" s="25" t="s">
        <v>1908</v>
      </c>
      <c r="T832" s="26" t="s">
        <v>54</v>
      </c>
    </row>
    <row r="833" spans="1:22" x14ac:dyDescent="0.3">
      <c r="A833" s="19" t="s">
        <v>654</v>
      </c>
      <c r="B833" s="6" t="s">
        <v>6</v>
      </c>
      <c r="C833" s="6" t="s">
        <v>16</v>
      </c>
      <c r="D833" s="6" t="s">
        <v>27</v>
      </c>
      <c r="E833" s="7" t="s">
        <v>51</v>
      </c>
      <c r="F833" s="6" t="s">
        <v>3862</v>
      </c>
      <c r="G833" s="6" t="s">
        <v>35</v>
      </c>
      <c r="H833" s="6" t="s">
        <v>43</v>
      </c>
      <c r="I833" s="34">
        <v>42719</v>
      </c>
      <c r="J833" s="34">
        <v>43110</v>
      </c>
      <c r="K833" s="6">
        <v>24</v>
      </c>
      <c r="L833" s="6" t="s">
        <v>70</v>
      </c>
      <c r="M833" s="6" t="s">
        <v>82</v>
      </c>
      <c r="N833" s="6" t="s">
        <v>230</v>
      </c>
      <c r="O833" s="16">
        <v>43111</v>
      </c>
      <c r="P833" s="7" t="s">
        <v>650</v>
      </c>
      <c r="Q833" s="7" t="s">
        <v>653</v>
      </c>
      <c r="R833" s="7" t="s">
        <v>652</v>
      </c>
      <c r="S833" s="25" t="s">
        <v>651</v>
      </c>
      <c r="T833" s="26" t="s">
        <v>54</v>
      </c>
    </row>
    <row r="834" spans="1:22" x14ac:dyDescent="0.3">
      <c r="A834" s="19" t="s">
        <v>655</v>
      </c>
      <c r="B834" s="6" t="s">
        <v>6</v>
      </c>
      <c r="C834" s="6" t="s">
        <v>16</v>
      </c>
      <c r="D834" s="6" t="s">
        <v>24</v>
      </c>
      <c r="E834" s="7" t="s">
        <v>220</v>
      </c>
      <c r="F834" s="6" t="s">
        <v>3862</v>
      </c>
      <c r="G834" s="6" t="s">
        <v>35</v>
      </c>
      <c r="H834" s="6" t="s">
        <v>44</v>
      </c>
      <c r="I834" s="34">
        <v>42411</v>
      </c>
      <c r="J834" s="34">
        <v>43104</v>
      </c>
      <c r="K834" s="6">
        <v>39</v>
      </c>
      <c r="L834" s="6" t="s">
        <v>68</v>
      </c>
      <c r="M834" s="6" t="s">
        <v>85</v>
      </c>
      <c r="N834" s="6" t="s">
        <v>230</v>
      </c>
      <c r="O834" s="16">
        <v>43109</v>
      </c>
      <c r="P834" s="7" t="s">
        <v>657</v>
      </c>
      <c r="Q834" s="7" t="s">
        <v>51</v>
      </c>
      <c r="R834" s="7" t="s">
        <v>51</v>
      </c>
      <c r="S834" s="25" t="s">
        <v>656</v>
      </c>
      <c r="T834" s="26" t="s">
        <v>54</v>
      </c>
    </row>
    <row r="835" spans="1:22" x14ac:dyDescent="0.3">
      <c r="A835" s="19" t="s">
        <v>658</v>
      </c>
      <c r="B835" s="6" t="s">
        <v>6</v>
      </c>
      <c r="C835" s="6" t="s">
        <v>18</v>
      </c>
      <c r="D835" s="6" t="s">
        <v>25</v>
      </c>
      <c r="E835" s="7" t="s">
        <v>659</v>
      </c>
      <c r="F835" s="6" t="s">
        <v>3862</v>
      </c>
      <c r="G835" s="6" t="s">
        <v>35</v>
      </c>
      <c r="H835" s="6" t="s">
        <v>43</v>
      </c>
      <c r="I835" s="34">
        <v>42716</v>
      </c>
      <c r="J835" s="34">
        <v>43081</v>
      </c>
      <c r="K835" s="6">
        <v>13</v>
      </c>
      <c r="L835" s="6" t="s">
        <v>70</v>
      </c>
      <c r="M835" s="6" t="s">
        <v>85</v>
      </c>
      <c r="N835" s="6" t="s">
        <v>230</v>
      </c>
      <c r="O835" s="16">
        <v>43109</v>
      </c>
      <c r="P835" s="7" t="s">
        <v>662</v>
      </c>
      <c r="Q835" s="7" t="s">
        <v>660</v>
      </c>
      <c r="R835" s="7" t="s">
        <v>51</v>
      </c>
      <c r="S835" s="25" t="s">
        <v>661</v>
      </c>
      <c r="T835" s="26" t="s">
        <v>54</v>
      </c>
    </row>
    <row r="836" spans="1:22" x14ac:dyDescent="0.3">
      <c r="A836" s="19" t="s">
        <v>663</v>
      </c>
      <c r="B836" s="6" t="s">
        <v>8</v>
      </c>
      <c r="C836" s="6" t="s">
        <v>16</v>
      </c>
      <c r="D836" s="6" t="s">
        <v>22</v>
      </c>
      <c r="E836" s="7" t="s">
        <v>325</v>
      </c>
      <c r="F836" s="6" t="s">
        <v>3862</v>
      </c>
      <c r="G836" s="6" t="s">
        <v>35</v>
      </c>
      <c r="H836" s="6" t="s">
        <v>43</v>
      </c>
      <c r="I836" s="34">
        <v>41440</v>
      </c>
      <c r="J836" s="34">
        <v>43060</v>
      </c>
      <c r="K836" s="6">
        <v>43</v>
      </c>
      <c r="L836" s="6" t="s">
        <v>70</v>
      </c>
      <c r="M836" s="6" t="s">
        <v>85</v>
      </c>
      <c r="N836" s="6" t="s">
        <v>230</v>
      </c>
      <c r="O836" s="16">
        <v>43109</v>
      </c>
      <c r="P836" s="7" t="s">
        <v>664</v>
      </c>
      <c r="Q836" s="7" t="s">
        <v>666</v>
      </c>
      <c r="R836" s="7" t="s">
        <v>667</v>
      </c>
      <c r="S836" s="25" t="s">
        <v>665</v>
      </c>
      <c r="T836" s="26" t="s">
        <v>54</v>
      </c>
    </row>
    <row r="837" spans="1:22" x14ac:dyDescent="0.3">
      <c r="A837" s="19" t="s">
        <v>668</v>
      </c>
      <c r="B837" s="6" t="s">
        <v>6</v>
      </c>
      <c r="C837" s="6" t="s">
        <v>16</v>
      </c>
      <c r="D837" s="6" t="s">
        <v>27</v>
      </c>
      <c r="E837" s="7" t="s">
        <v>51</v>
      </c>
      <c r="F837" s="6" t="s">
        <v>3862</v>
      </c>
      <c r="G837" s="6" t="s">
        <v>34</v>
      </c>
      <c r="H837" s="6" t="s">
        <v>43</v>
      </c>
      <c r="I837" s="34">
        <v>42750</v>
      </c>
      <c r="J837" s="34">
        <v>43054</v>
      </c>
      <c r="K837" s="6">
        <v>14</v>
      </c>
      <c r="L837" s="6" t="s">
        <v>70</v>
      </c>
      <c r="M837" s="6" t="s">
        <v>85</v>
      </c>
      <c r="N837" s="6" t="s">
        <v>230</v>
      </c>
      <c r="O837" s="16">
        <v>43109</v>
      </c>
      <c r="P837" s="7" t="s">
        <v>672</v>
      </c>
      <c r="Q837" s="7" t="s">
        <v>670</v>
      </c>
      <c r="R837" s="7" t="s">
        <v>671</v>
      </c>
      <c r="S837" s="25" t="s">
        <v>669</v>
      </c>
      <c r="T837" s="26" t="s">
        <v>54</v>
      </c>
    </row>
    <row r="838" spans="1:22" x14ac:dyDescent="0.3">
      <c r="A838" s="19" t="s">
        <v>1885</v>
      </c>
      <c r="B838" s="6" t="s">
        <v>157</v>
      </c>
      <c r="C838" s="6" t="s">
        <v>16</v>
      </c>
      <c r="D838" s="6" t="s">
        <v>27</v>
      </c>
      <c r="E838" s="7" t="s">
        <v>51</v>
      </c>
      <c r="F838" s="6" t="s">
        <v>3862</v>
      </c>
      <c r="G838" s="6" t="s">
        <v>34</v>
      </c>
      <c r="H838" s="6" t="s">
        <v>44</v>
      </c>
      <c r="I838" s="34">
        <v>41656</v>
      </c>
      <c r="J838" s="34">
        <v>42572</v>
      </c>
      <c r="K838" s="6">
        <v>38</v>
      </c>
      <c r="L838" s="6" t="s">
        <v>70</v>
      </c>
      <c r="M838" s="6" t="s">
        <v>85</v>
      </c>
      <c r="N838" s="6" t="s">
        <v>231</v>
      </c>
      <c r="O838" s="16">
        <v>43121</v>
      </c>
      <c r="P838" s="7" t="s">
        <v>1889</v>
      </c>
      <c r="Q838" s="7" t="s">
        <v>1887</v>
      </c>
      <c r="R838" s="7"/>
      <c r="S838" s="25" t="s">
        <v>1886</v>
      </c>
      <c r="T838" s="26" t="s">
        <v>54</v>
      </c>
      <c r="U838" s="8" t="s">
        <v>1888</v>
      </c>
      <c r="V838" s="9" t="s">
        <v>1890</v>
      </c>
    </row>
    <row r="839" spans="1:22" x14ac:dyDescent="0.3">
      <c r="A839" s="19" t="s">
        <v>673</v>
      </c>
      <c r="B839" s="6" t="s">
        <v>6</v>
      </c>
      <c r="C839" s="6" t="s">
        <v>16</v>
      </c>
      <c r="D839" s="6" t="s">
        <v>24</v>
      </c>
      <c r="E839" s="7" t="s">
        <v>674</v>
      </c>
      <c r="F839" s="40" t="s">
        <v>3861</v>
      </c>
      <c r="G839" s="6" t="s">
        <v>35</v>
      </c>
      <c r="H839" s="6" t="s">
        <v>43</v>
      </c>
      <c r="I839" s="34">
        <v>42502</v>
      </c>
      <c r="J839" s="34">
        <v>43110</v>
      </c>
      <c r="K839" s="6">
        <v>100</v>
      </c>
      <c r="L839" s="6" t="s">
        <v>66</v>
      </c>
      <c r="M839" s="6" t="s">
        <v>87</v>
      </c>
      <c r="N839" s="6" t="s">
        <v>230</v>
      </c>
      <c r="O839" s="16">
        <v>43111</v>
      </c>
      <c r="P839" s="7" t="s">
        <v>678</v>
      </c>
      <c r="Q839" s="7" t="s">
        <v>676</v>
      </c>
      <c r="R839" s="7" t="s">
        <v>677</v>
      </c>
      <c r="S839" s="25" t="s">
        <v>675</v>
      </c>
      <c r="T839" s="26" t="s">
        <v>54</v>
      </c>
    </row>
    <row r="840" spans="1:22" x14ac:dyDescent="0.3">
      <c r="A840" s="19" t="s">
        <v>679</v>
      </c>
      <c r="B840" s="6" t="s">
        <v>944</v>
      </c>
      <c r="C840" s="6" t="s">
        <v>16</v>
      </c>
      <c r="D840" s="6" t="s">
        <v>24</v>
      </c>
      <c r="E840" s="45" t="s">
        <v>487</v>
      </c>
      <c r="F840" s="40" t="s">
        <v>3861</v>
      </c>
      <c r="G840" s="6" t="s">
        <v>34</v>
      </c>
      <c r="H840" s="6" t="s">
        <v>44</v>
      </c>
      <c r="I840" s="34">
        <v>42225</v>
      </c>
      <c r="J840" s="34">
        <v>43108</v>
      </c>
      <c r="K840" s="6">
        <v>132</v>
      </c>
      <c r="L840" s="6" t="s">
        <v>93</v>
      </c>
      <c r="M840" s="6" t="s">
        <v>87</v>
      </c>
      <c r="N840" s="6" t="s">
        <v>230</v>
      </c>
      <c r="O840" s="16">
        <v>43109</v>
      </c>
      <c r="P840" s="7" t="s">
        <v>681</v>
      </c>
      <c r="Q840" s="7" t="s">
        <v>680</v>
      </c>
      <c r="R840" s="7" t="s">
        <v>682</v>
      </c>
      <c r="S840" s="25" t="s">
        <v>206</v>
      </c>
      <c r="T840" s="26" t="s">
        <v>54</v>
      </c>
    </row>
    <row r="841" spans="1:22" x14ac:dyDescent="0.3">
      <c r="A841" s="19" t="s">
        <v>683</v>
      </c>
      <c r="B841" s="6" t="s">
        <v>6</v>
      </c>
      <c r="C841" s="6" t="s">
        <v>16</v>
      </c>
      <c r="D841" s="6" t="s">
        <v>24</v>
      </c>
      <c r="E841" s="7" t="s">
        <v>220</v>
      </c>
      <c r="F841" s="6" t="s">
        <v>3862</v>
      </c>
      <c r="G841" s="6" t="s">
        <v>35</v>
      </c>
      <c r="H841" s="6" t="s">
        <v>44</v>
      </c>
      <c r="I841" s="34">
        <v>40147</v>
      </c>
      <c r="J841" s="34">
        <v>43108</v>
      </c>
      <c r="K841" s="6">
        <v>100</v>
      </c>
      <c r="L841" s="6" t="s">
        <v>66</v>
      </c>
      <c r="M841" s="6" t="s">
        <v>85</v>
      </c>
      <c r="N841" s="6" t="s">
        <v>230</v>
      </c>
      <c r="O841" s="16">
        <v>43109</v>
      </c>
      <c r="P841" s="7" t="s">
        <v>687</v>
      </c>
      <c r="Q841" s="7" t="s">
        <v>685</v>
      </c>
      <c r="R841" s="7" t="s">
        <v>686</v>
      </c>
      <c r="S841" s="25" t="s">
        <v>684</v>
      </c>
      <c r="T841" s="26" t="s">
        <v>54</v>
      </c>
    </row>
    <row r="842" spans="1:22" x14ac:dyDescent="0.3">
      <c r="A842" s="19" t="s">
        <v>2616</v>
      </c>
      <c r="B842" s="6" t="s">
        <v>8</v>
      </c>
      <c r="C842" s="6" t="s">
        <v>843</v>
      </c>
      <c r="D842" s="6" t="s">
        <v>25</v>
      </c>
      <c r="E842" s="7" t="s">
        <v>2616</v>
      </c>
      <c r="F842" s="6" t="s">
        <v>3862</v>
      </c>
      <c r="G842" s="6" t="s">
        <v>167</v>
      </c>
      <c r="H842" s="6" t="s">
        <v>44</v>
      </c>
      <c r="I842" s="34">
        <v>41166</v>
      </c>
      <c r="J842" s="34">
        <v>41166</v>
      </c>
      <c r="K842" s="6">
        <v>5</v>
      </c>
      <c r="L842" s="6" t="s">
        <v>76</v>
      </c>
      <c r="M842" s="6" t="s">
        <v>85</v>
      </c>
      <c r="N842" s="6" t="s">
        <v>231</v>
      </c>
      <c r="O842" s="16">
        <v>43128</v>
      </c>
      <c r="P842" s="7" t="s">
        <v>2618</v>
      </c>
      <c r="Q842" s="7" t="s">
        <v>51</v>
      </c>
      <c r="R842" s="7" t="s">
        <v>51</v>
      </c>
      <c r="S842" s="25" t="s">
        <v>2617</v>
      </c>
      <c r="T842" s="26" t="s">
        <v>54</v>
      </c>
    </row>
    <row r="843" spans="1:22" x14ac:dyDescent="0.3">
      <c r="A843" s="19" t="s">
        <v>3429</v>
      </c>
      <c r="B843" s="6" t="s">
        <v>8</v>
      </c>
      <c r="C843" s="6" t="s">
        <v>16</v>
      </c>
      <c r="D843" s="6" t="s">
        <v>27</v>
      </c>
      <c r="E843" s="7" t="s">
        <v>51</v>
      </c>
      <c r="F843" s="6" t="s">
        <v>3862</v>
      </c>
      <c r="G843" s="6" t="s">
        <v>34</v>
      </c>
      <c r="H843" s="6" t="s">
        <v>43</v>
      </c>
      <c r="I843" s="34">
        <v>42522</v>
      </c>
      <c r="J843" s="34">
        <v>42652</v>
      </c>
      <c r="K843" s="6">
        <v>7</v>
      </c>
      <c r="L843" s="6" t="s">
        <v>70</v>
      </c>
      <c r="M843" s="6" t="s">
        <v>85</v>
      </c>
      <c r="N843" s="6" t="s">
        <v>231</v>
      </c>
      <c r="O843" s="16">
        <v>43133</v>
      </c>
      <c r="P843" s="7" t="s">
        <v>3430</v>
      </c>
      <c r="Q843" s="7" t="s">
        <v>51</v>
      </c>
      <c r="R843" s="7" t="s">
        <v>51</v>
      </c>
      <c r="S843" s="25" t="s">
        <v>3431</v>
      </c>
      <c r="T843" s="26" t="s">
        <v>54</v>
      </c>
    </row>
    <row r="844" spans="1:22" x14ac:dyDescent="0.3">
      <c r="A844" s="19" t="s">
        <v>688</v>
      </c>
      <c r="B844" s="6" t="s">
        <v>6</v>
      </c>
      <c r="C844" s="6" t="s">
        <v>16</v>
      </c>
      <c r="D844" s="6" t="s">
        <v>24</v>
      </c>
      <c r="E844" s="7" t="s">
        <v>220</v>
      </c>
      <c r="F844" s="6" t="s">
        <v>3862</v>
      </c>
      <c r="G844" s="6" t="s">
        <v>35</v>
      </c>
      <c r="H844" s="6" t="s">
        <v>44</v>
      </c>
      <c r="I844" s="34">
        <v>40827</v>
      </c>
      <c r="J844" s="34">
        <v>43038</v>
      </c>
      <c r="K844" s="6">
        <v>153</v>
      </c>
      <c r="L844" s="6" t="s">
        <v>68</v>
      </c>
      <c r="M844" s="6" t="s">
        <v>85</v>
      </c>
      <c r="N844" s="6" t="s">
        <v>230</v>
      </c>
      <c r="O844" s="16">
        <v>43109</v>
      </c>
      <c r="P844" s="8" t="s">
        <v>689</v>
      </c>
      <c r="Q844" s="7" t="s">
        <v>51</v>
      </c>
      <c r="R844" s="7" t="s">
        <v>51</v>
      </c>
      <c r="S844" s="25" t="s">
        <v>690</v>
      </c>
      <c r="T844" s="26" t="s">
        <v>54</v>
      </c>
    </row>
    <row r="845" spans="1:22" x14ac:dyDescent="0.3">
      <c r="A845" s="19" t="s">
        <v>299</v>
      </c>
      <c r="B845" s="6" t="s">
        <v>6</v>
      </c>
      <c r="C845" s="6" t="s">
        <v>16</v>
      </c>
      <c r="D845" s="6" t="s">
        <v>27</v>
      </c>
      <c r="E845" s="7" t="s">
        <v>51</v>
      </c>
      <c r="F845" s="6" t="s">
        <v>3862</v>
      </c>
      <c r="G845" s="6" t="s">
        <v>34</v>
      </c>
      <c r="H845" s="6" t="s">
        <v>43</v>
      </c>
      <c r="I845" s="34">
        <v>42507</v>
      </c>
      <c r="J845" s="34">
        <v>43075</v>
      </c>
      <c r="K845" s="6">
        <v>33</v>
      </c>
      <c r="L845" s="6" t="s">
        <v>70</v>
      </c>
      <c r="M845" s="6" t="s">
        <v>84</v>
      </c>
      <c r="N845" s="6" t="s">
        <v>230</v>
      </c>
      <c r="O845" s="16">
        <v>43107</v>
      </c>
      <c r="P845" s="7" t="s">
        <v>301</v>
      </c>
      <c r="Q845" s="7" t="s">
        <v>302</v>
      </c>
      <c r="R845" s="7" t="s">
        <v>303</v>
      </c>
      <c r="S845" s="25" t="s">
        <v>300</v>
      </c>
      <c r="T845" s="26" t="s">
        <v>54</v>
      </c>
    </row>
    <row r="846" spans="1:22" x14ac:dyDescent="0.3">
      <c r="A846" s="19" t="s">
        <v>325</v>
      </c>
      <c r="B846" s="6" t="s">
        <v>6</v>
      </c>
      <c r="C846" s="6" t="s">
        <v>16</v>
      </c>
      <c r="D846" s="6" t="s">
        <v>22</v>
      </c>
      <c r="E846" s="7" t="s">
        <v>325</v>
      </c>
      <c r="F846" s="6" t="s">
        <v>3862</v>
      </c>
      <c r="G846" s="6" t="s">
        <v>35</v>
      </c>
      <c r="H846" s="6" t="s">
        <v>43</v>
      </c>
      <c r="I846" s="34">
        <v>38245</v>
      </c>
      <c r="J846" s="34">
        <v>43108</v>
      </c>
      <c r="K846" s="6">
        <v>663</v>
      </c>
      <c r="L846" s="6" t="s">
        <v>71</v>
      </c>
      <c r="M846" s="6" t="s">
        <v>117</v>
      </c>
      <c r="N846" s="6" t="s">
        <v>230</v>
      </c>
      <c r="O846" s="16">
        <v>43109</v>
      </c>
      <c r="P846" s="7" t="s">
        <v>691</v>
      </c>
      <c r="Q846" s="7" t="s">
        <v>328</v>
      </c>
      <c r="R846" s="7" t="s">
        <v>693</v>
      </c>
      <c r="S846" s="25" t="s">
        <v>692</v>
      </c>
      <c r="T846" s="26" t="s">
        <v>54</v>
      </c>
      <c r="U846" s="8" t="s">
        <v>987</v>
      </c>
    </row>
    <row r="847" spans="1:22" x14ac:dyDescent="0.3">
      <c r="A847" s="19" t="s">
        <v>1917</v>
      </c>
      <c r="B847" s="3" t="s">
        <v>3853</v>
      </c>
      <c r="C847" s="6" t="s">
        <v>16</v>
      </c>
      <c r="D847" s="6" t="s">
        <v>27</v>
      </c>
      <c r="E847" s="7" t="s">
        <v>51</v>
      </c>
      <c r="F847" s="6" t="s">
        <v>3862</v>
      </c>
      <c r="G847" s="6" t="s">
        <v>34</v>
      </c>
      <c r="H847" s="6" t="s">
        <v>44</v>
      </c>
      <c r="I847" s="34">
        <v>42389</v>
      </c>
      <c r="J847" s="34">
        <v>43088</v>
      </c>
      <c r="K847" s="6">
        <v>1</v>
      </c>
      <c r="L847" s="6" t="s">
        <v>71</v>
      </c>
      <c r="M847" s="6" t="s">
        <v>85</v>
      </c>
      <c r="N847" s="6" t="s">
        <v>230</v>
      </c>
      <c r="O847" s="16">
        <v>43121</v>
      </c>
      <c r="P847" s="7" t="s">
        <v>1920</v>
      </c>
      <c r="Q847" s="7" t="s">
        <v>51</v>
      </c>
      <c r="R847" s="7" t="s">
        <v>1919</v>
      </c>
      <c r="S847" s="25" t="s">
        <v>1918</v>
      </c>
      <c r="T847" s="26" t="s">
        <v>54</v>
      </c>
    </row>
    <row r="848" spans="1:22" x14ac:dyDescent="0.3">
      <c r="A848" s="19" t="s">
        <v>2151</v>
      </c>
      <c r="B848" s="3" t="s">
        <v>3853</v>
      </c>
      <c r="C848" s="6" t="s">
        <v>16</v>
      </c>
      <c r="D848" s="6" t="s">
        <v>2682</v>
      </c>
      <c r="E848" s="7" t="s">
        <v>2153</v>
      </c>
      <c r="F848" s="6" t="s">
        <v>3862</v>
      </c>
      <c r="G848" s="6" t="s">
        <v>35</v>
      </c>
      <c r="H848" s="6" t="s">
        <v>44</v>
      </c>
      <c r="I848" s="34">
        <v>41974</v>
      </c>
      <c r="J848" s="34">
        <v>43068</v>
      </c>
      <c r="K848" s="6">
        <v>21</v>
      </c>
      <c r="L848" s="6" t="s">
        <v>70</v>
      </c>
      <c r="M848" s="6" t="s">
        <v>85</v>
      </c>
      <c r="N848" s="6" t="s">
        <v>230</v>
      </c>
      <c r="O848" s="16">
        <v>43123</v>
      </c>
      <c r="P848" s="7" t="s">
        <v>2156</v>
      </c>
      <c r="Q848" s="7" t="s">
        <v>2155</v>
      </c>
      <c r="R848" s="7" t="s">
        <v>51</v>
      </c>
      <c r="S848" s="25" t="s">
        <v>2154</v>
      </c>
      <c r="T848" s="26" t="s">
        <v>54</v>
      </c>
    </row>
    <row r="849" spans="1:22" x14ac:dyDescent="0.3">
      <c r="A849" s="19" t="s">
        <v>3133</v>
      </c>
      <c r="B849" s="6" t="s">
        <v>3856</v>
      </c>
      <c r="C849" s="6" t="s">
        <v>18</v>
      </c>
      <c r="D849" s="6" t="s">
        <v>27</v>
      </c>
      <c r="E849" s="7" t="s">
        <v>51</v>
      </c>
      <c r="F849" s="6" t="s">
        <v>3862</v>
      </c>
      <c r="G849" s="6" t="s">
        <v>836</v>
      </c>
      <c r="H849" s="6" t="s">
        <v>43</v>
      </c>
      <c r="I849" s="34">
        <v>39004</v>
      </c>
      <c r="J849" s="34">
        <v>43065</v>
      </c>
      <c r="K849" s="6">
        <v>96</v>
      </c>
      <c r="L849" s="6" t="s">
        <v>70</v>
      </c>
      <c r="M849" s="6" t="s">
        <v>85</v>
      </c>
      <c r="N849" s="6" t="s">
        <v>230</v>
      </c>
      <c r="O849" s="16">
        <v>43132</v>
      </c>
      <c r="P849" s="7" t="s">
        <v>3135</v>
      </c>
      <c r="Q849" s="7" t="s">
        <v>51</v>
      </c>
      <c r="R849" s="7" t="s">
        <v>51</v>
      </c>
      <c r="S849" s="25" t="s">
        <v>3134</v>
      </c>
      <c r="T849" s="26" t="s">
        <v>54</v>
      </c>
      <c r="V849" s="9" t="s">
        <v>1428</v>
      </c>
    </row>
    <row r="850" spans="1:22" x14ac:dyDescent="0.3">
      <c r="A850" s="19" t="s">
        <v>694</v>
      </c>
      <c r="B850" s="6" t="s">
        <v>944</v>
      </c>
      <c r="C850" s="6" t="s">
        <v>18</v>
      </c>
      <c r="D850" s="6" t="s">
        <v>25</v>
      </c>
      <c r="E850" s="7" t="s">
        <v>695</v>
      </c>
      <c r="F850" s="6" t="s">
        <v>3862</v>
      </c>
      <c r="G850" s="6" t="s">
        <v>34</v>
      </c>
      <c r="H850" s="6" t="s">
        <v>44</v>
      </c>
      <c r="I850" s="34">
        <v>42746</v>
      </c>
      <c r="J850" s="34">
        <v>42788</v>
      </c>
      <c r="K850" s="6">
        <v>6</v>
      </c>
      <c r="L850" s="6" t="s">
        <v>68</v>
      </c>
      <c r="M850" s="6" t="s">
        <v>85</v>
      </c>
      <c r="N850" s="6" t="s">
        <v>229</v>
      </c>
      <c r="O850" s="16">
        <v>43109</v>
      </c>
      <c r="P850" s="7" t="s">
        <v>51</v>
      </c>
      <c r="Q850" s="7" t="s">
        <v>51</v>
      </c>
      <c r="R850" s="7" t="s">
        <v>51</v>
      </c>
      <c r="S850" s="25" t="s">
        <v>696</v>
      </c>
      <c r="T850" s="26" t="s">
        <v>54</v>
      </c>
    </row>
    <row r="851" spans="1:22" x14ac:dyDescent="0.3">
      <c r="A851" s="19" t="s">
        <v>1879</v>
      </c>
      <c r="B851" s="3" t="s">
        <v>3853</v>
      </c>
      <c r="C851" s="6" t="s">
        <v>16</v>
      </c>
      <c r="D851" s="6" t="s">
        <v>24</v>
      </c>
      <c r="E851" s="7" t="s">
        <v>1880</v>
      </c>
      <c r="F851" s="6" t="s">
        <v>76</v>
      </c>
      <c r="G851" s="6" t="s">
        <v>34</v>
      </c>
      <c r="H851" s="6" t="s">
        <v>44</v>
      </c>
      <c r="I851" s="34">
        <v>41867</v>
      </c>
      <c r="J851" s="34">
        <v>41999</v>
      </c>
      <c r="K851" s="6">
        <v>20</v>
      </c>
      <c r="L851" s="6" t="s">
        <v>66</v>
      </c>
      <c r="M851" s="6" t="s">
        <v>85</v>
      </c>
      <c r="N851" s="6" t="s">
        <v>231</v>
      </c>
      <c r="O851" s="16">
        <v>43121</v>
      </c>
      <c r="P851" s="7" t="s">
        <v>1884</v>
      </c>
      <c r="Q851" s="7" t="s">
        <v>1883</v>
      </c>
      <c r="R851" s="7" t="s">
        <v>1882</v>
      </c>
      <c r="S851" s="25" t="s">
        <v>1881</v>
      </c>
      <c r="T851" s="26" t="s">
        <v>54</v>
      </c>
    </row>
    <row r="852" spans="1:22" x14ac:dyDescent="0.3">
      <c r="A852" s="19" t="s">
        <v>3432</v>
      </c>
      <c r="B852" s="6" t="s">
        <v>8</v>
      </c>
      <c r="C852" s="6" t="s">
        <v>16</v>
      </c>
      <c r="D852" s="6" t="s">
        <v>27</v>
      </c>
      <c r="E852" s="7" t="s">
        <v>51</v>
      </c>
      <c r="F852" s="6" t="s">
        <v>3862</v>
      </c>
      <c r="G852" s="6" t="s">
        <v>34</v>
      </c>
      <c r="H852" s="6" t="s">
        <v>43</v>
      </c>
      <c r="I852" s="34">
        <v>42004</v>
      </c>
      <c r="J852" s="34">
        <v>42855</v>
      </c>
      <c r="K852" s="6">
        <v>13</v>
      </c>
      <c r="L852" s="6" t="s">
        <v>70</v>
      </c>
      <c r="M852" s="6" t="s">
        <v>82</v>
      </c>
      <c r="N852" s="6" t="s">
        <v>229</v>
      </c>
      <c r="O852" s="16">
        <v>43133</v>
      </c>
      <c r="P852" s="7" t="s">
        <v>3433</v>
      </c>
      <c r="Q852" s="7" t="s">
        <v>3434</v>
      </c>
      <c r="R852" s="7" t="s">
        <v>3435</v>
      </c>
      <c r="S852" s="25" t="s">
        <v>3436</v>
      </c>
      <c r="T852" s="26" t="s">
        <v>54</v>
      </c>
    </row>
    <row r="853" spans="1:22" x14ac:dyDescent="0.3">
      <c r="A853" s="19" t="s">
        <v>702</v>
      </c>
      <c r="B853" s="6" t="s">
        <v>6</v>
      </c>
      <c r="C853" s="6" t="s">
        <v>16</v>
      </c>
      <c r="D853" s="6" t="s">
        <v>24</v>
      </c>
      <c r="E853" s="7" t="s">
        <v>487</v>
      </c>
      <c r="F853" s="40" t="s">
        <v>3861</v>
      </c>
      <c r="G853" s="6" t="s">
        <v>34</v>
      </c>
      <c r="H853" s="6" t="s">
        <v>43</v>
      </c>
      <c r="I853" s="34">
        <v>41437</v>
      </c>
      <c r="J853" s="34">
        <v>43105</v>
      </c>
      <c r="K853" s="6">
        <v>201</v>
      </c>
      <c r="L853" s="6" t="s">
        <v>66</v>
      </c>
      <c r="M853" s="6" t="s">
        <v>87</v>
      </c>
      <c r="N853" s="6" t="s">
        <v>230</v>
      </c>
      <c r="O853" s="16">
        <v>43109</v>
      </c>
      <c r="P853" s="7" t="s">
        <v>705</v>
      </c>
      <c r="Q853" s="7" t="s">
        <v>706</v>
      </c>
      <c r="R853" s="7" t="s">
        <v>704</v>
      </c>
      <c r="S853" s="25" t="s">
        <v>703</v>
      </c>
      <c r="T853" s="26" t="s">
        <v>54</v>
      </c>
    </row>
    <row r="854" spans="1:22" x14ac:dyDescent="0.3">
      <c r="A854" s="19" t="s">
        <v>1997</v>
      </c>
      <c r="B854" s="6" t="s">
        <v>9</v>
      </c>
      <c r="C854" s="6" t="s">
        <v>16</v>
      </c>
      <c r="D854" s="6" t="s">
        <v>27</v>
      </c>
      <c r="E854" s="7" t="s">
        <v>51</v>
      </c>
      <c r="F854" s="6" t="s">
        <v>3862</v>
      </c>
      <c r="G854" s="6" t="s">
        <v>34</v>
      </c>
      <c r="H854" s="6" t="s">
        <v>43</v>
      </c>
      <c r="I854" s="34">
        <v>40770</v>
      </c>
      <c r="J854" s="34">
        <v>41211</v>
      </c>
      <c r="K854" s="6">
        <v>13</v>
      </c>
      <c r="L854" s="6" t="s">
        <v>70</v>
      </c>
      <c r="M854" s="6" t="s">
        <v>85</v>
      </c>
      <c r="N854" s="6" t="s">
        <v>231</v>
      </c>
      <c r="O854" s="16">
        <v>43122</v>
      </c>
      <c r="P854" s="7" t="s">
        <v>1998</v>
      </c>
      <c r="Q854" s="7" t="s">
        <v>51</v>
      </c>
      <c r="R854" s="7" t="s">
        <v>51</v>
      </c>
      <c r="S854" s="25" t="s">
        <v>1999</v>
      </c>
      <c r="T854" s="26" t="s">
        <v>54</v>
      </c>
    </row>
    <row r="855" spans="1:22" x14ac:dyDescent="0.3">
      <c r="A855" s="19" t="s">
        <v>711</v>
      </c>
      <c r="B855" s="6" t="s">
        <v>6</v>
      </c>
      <c r="C855" s="6" t="s">
        <v>16</v>
      </c>
      <c r="D855" s="6" t="s">
        <v>26</v>
      </c>
      <c r="E855" s="7" t="s">
        <v>712</v>
      </c>
      <c r="F855" s="40" t="s">
        <v>3859</v>
      </c>
      <c r="G855" s="6" t="s">
        <v>37</v>
      </c>
      <c r="H855" s="6" t="s">
        <v>43</v>
      </c>
      <c r="I855" s="34">
        <v>41007</v>
      </c>
      <c r="J855" s="34">
        <v>43106</v>
      </c>
      <c r="K855" s="6">
        <v>481</v>
      </c>
      <c r="L855" s="6" t="s">
        <v>66</v>
      </c>
      <c r="M855" s="6" t="s">
        <v>82</v>
      </c>
      <c r="N855" s="6" t="s">
        <v>230</v>
      </c>
      <c r="O855" s="16">
        <v>43109</v>
      </c>
      <c r="P855" s="7" t="s">
        <v>707</v>
      </c>
      <c r="Q855" s="7" t="s">
        <v>709</v>
      </c>
      <c r="R855" s="7" t="s">
        <v>710</v>
      </c>
      <c r="S855" s="25" t="s">
        <v>708</v>
      </c>
      <c r="T855" s="26" t="s">
        <v>54</v>
      </c>
    </row>
    <row r="856" spans="1:22" x14ac:dyDescent="0.3">
      <c r="A856" s="19" t="s">
        <v>1103</v>
      </c>
      <c r="B856" s="6" t="s">
        <v>6</v>
      </c>
      <c r="C856" s="6" t="s">
        <v>16</v>
      </c>
      <c r="D856" s="6" t="s">
        <v>25</v>
      </c>
      <c r="E856" s="7" t="s">
        <v>1103</v>
      </c>
      <c r="F856" s="6" t="s">
        <v>3860</v>
      </c>
      <c r="G856" s="6" t="s">
        <v>34</v>
      </c>
      <c r="H856" s="6" t="s">
        <v>44</v>
      </c>
      <c r="I856" s="34">
        <v>41856</v>
      </c>
      <c r="J856" s="34">
        <v>42312</v>
      </c>
      <c r="K856" s="6">
        <v>20</v>
      </c>
      <c r="L856" s="6" t="s">
        <v>70</v>
      </c>
      <c r="M856" s="6" t="s">
        <v>85</v>
      </c>
      <c r="N856" s="6" t="s">
        <v>231</v>
      </c>
      <c r="O856" s="16">
        <v>43111</v>
      </c>
      <c r="P856" s="7" t="s">
        <v>1105</v>
      </c>
      <c r="Q856" s="7" t="s">
        <v>51</v>
      </c>
      <c r="R856" s="7" t="s">
        <v>51</v>
      </c>
      <c r="S856" s="25" t="s">
        <v>1104</v>
      </c>
      <c r="T856" s="26" t="s">
        <v>54</v>
      </c>
    </row>
    <row r="857" spans="1:22" x14ac:dyDescent="0.3">
      <c r="A857" s="19" t="s">
        <v>513</v>
      </c>
      <c r="B857" s="6" t="s">
        <v>6</v>
      </c>
      <c r="C857" s="6" t="s">
        <v>16</v>
      </c>
      <c r="D857" s="6" t="s">
        <v>24</v>
      </c>
      <c r="E857" s="7" t="s">
        <v>514</v>
      </c>
      <c r="F857" s="40" t="s">
        <v>3861</v>
      </c>
      <c r="G857" s="6" t="s">
        <v>35</v>
      </c>
      <c r="H857" s="6" t="s">
        <v>44</v>
      </c>
      <c r="I857" s="34">
        <v>43085</v>
      </c>
      <c r="J857" s="34">
        <v>43106</v>
      </c>
      <c r="K857" s="6">
        <v>4</v>
      </c>
      <c r="L857" s="6" t="s">
        <v>66</v>
      </c>
      <c r="M857" s="6" t="s">
        <v>85</v>
      </c>
      <c r="N857" s="6" t="s">
        <v>230</v>
      </c>
      <c r="O857" s="16">
        <v>43109</v>
      </c>
      <c r="P857" s="7" t="s">
        <v>515</v>
      </c>
      <c r="Q857" s="7" t="s">
        <v>51</v>
      </c>
      <c r="R857" s="7" t="s">
        <v>51</v>
      </c>
      <c r="S857" s="25" t="s">
        <v>516</v>
      </c>
      <c r="T857" s="26" t="s">
        <v>54</v>
      </c>
    </row>
    <row r="858" spans="1:22" x14ac:dyDescent="0.3">
      <c r="A858" s="19" t="s">
        <v>502</v>
      </c>
      <c r="B858" s="6" t="s">
        <v>6</v>
      </c>
      <c r="C858" s="6" t="s">
        <v>16</v>
      </c>
      <c r="D858" s="6" t="s">
        <v>22</v>
      </c>
      <c r="E858" s="7" t="s">
        <v>503</v>
      </c>
      <c r="F858" s="40" t="s">
        <v>3861</v>
      </c>
      <c r="G858" s="6" t="s">
        <v>34</v>
      </c>
      <c r="H858" s="6" t="s">
        <v>43</v>
      </c>
      <c r="I858" s="34">
        <v>42176</v>
      </c>
      <c r="J858" s="34">
        <v>43100</v>
      </c>
      <c r="K858" s="6">
        <v>98</v>
      </c>
      <c r="L858" s="6" t="s">
        <v>66</v>
      </c>
      <c r="M858" s="6" t="s">
        <v>87</v>
      </c>
      <c r="N858" s="6" t="s">
        <v>230</v>
      </c>
      <c r="O858" s="16">
        <v>43109</v>
      </c>
      <c r="P858" s="7" t="s">
        <v>507</v>
      </c>
      <c r="Q858" s="7" t="s">
        <v>504</v>
      </c>
      <c r="R858" s="7" t="s">
        <v>505</v>
      </c>
      <c r="S858" s="25" t="s">
        <v>506</v>
      </c>
      <c r="T858" s="26" t="s">
        <v>54</v>
      </c>
    </row>
    <row r="859" spans="1:22" x14ac:dyDescent="0.3">
      <c r="A859" s="19" t="s">
        <v>716</v>
      </c>
      <c r="B859" s="6" t="s">
        <v>6</v>
      </c>
      <c r="C859" s="6" t="s">
        <v>16</v>
      </c>
      <c r="D859" s="6" t="s">
        <v>27</v>
      </c>
      <c r="E859" s="7" t="s">
        <v>51</v>
      </c>
      <c r="F859" s="6" t="s">
        <v>3862</v>
      </c>
      <c r="G859" s="6" t="s">
        <v>35</v>
      </c>
      <c r="H859" s="6" t="s">
        <v>43</v>
      </c>
      <c r="I859" s="34">
        <v>42898</v>
      </c>
      <c r="J859" s="34">
        <v>43100</v>
      </c>
      <c r="K859" s="6">
        <v>38</v>
      </c>
      <c r="L859" s="6" t="s">
        <v>71</v>
      </c>
      <c r="M859" s="6" t="s">
        <v>85</v>
      </c>
      <c r="N859" s="6" t="s">
        <v>230</v>
      </c>
      <c r="O859" s="16">
        <v>43109</v>
      </c>
      <c r="P859" s="7" t="s">
        <v>51</v>
      </c>
      <c r="Q859" s="7" t="s">
        <v>717</v>
      </c>
      <c r="R859" s="7"/>
      <c r="S859" s="25" t="s">
        <v>718</v>
      </c>
      <c r="T859" s="26" t="s">
        <v>54</v>
      </c>
      <c r="U859" s="8" t="s">
        <v>719</v>
      </c>
    </row>
    <row r="860" spans="1:22" x14ac:dyDescent="0.3">
      <c r="A860" s="19" t="s">
        <v>720</v>
      </c>
      <c r="B860" s="6" t="s">
        <v>6</v>
      </c>
      <c r="C860" s="6" t="s">
        <v>16</v>
      </c>
      <c r="D860" s="6" t="s">
        <v>24</v>
      </c>
      <c r="E860" s="7" t="s">
        <v>148</v>
      </c>
      <c r="F860" s="40" t="s">
        <v>3861</v>
      </c>
      <c r="G860" s="6" t="s">
        <v>36</v>
      </c>
      <c r="H860" s="6" t="s">
        <v>43</v>
      </c>
      <c r="I860" s="34">
        <v>42804</v>
      </c>
      <c r="J860" s="34">
        <v>43113</v>
      </c>
      <c r="K860" s="6">
        <v>50</v>
      </c>
      <c r="L860" s="6" t="s">
        <v>66</v>
      </c>
      <c r="M860" s="6" t="s">
        <v>85</v>
      </c>
      <c r="N860" s="6" t="s">
        <v>230</v>
      </c>
      <c r="O860" s="16">
        <v>43111</v>
      </c>
      <c r="P860" s="25" t="s">
        <v>722</v>
      </c>
      <c r="Q860" s="7" t="s">
        <v>51</v>
      </c>
      <c r="R860" s="7" t="s">
        <v>51</v>
      </c>
      <c r="S860" s="25" t="s">
        <v>721</v>
      </c>
      <c r="T860" s="26" t="s">
        <v>54</v>
      </c>
      <c r="U860" s="8" t="s">
        <v>988</v>
      </c>
      <c r="V860" s="9" t="s">
        <v>989</v>
      </c>
    </row>
    <row r="861" spans="1:22" x14ac:dyDescent="0.3">
      <c r="A861" s="19" t="s">
        <v>713</v>
      </c>
      <c r="B861" s="6" t="s">
        <v>6</v>
      </c>
      <c r="C861" s="6" t="s">
        <v>16</v>
      </c>
      <c r="D861" s="6" t="s">
        <v>27</v>
      </c>
      <c r="E861" s="7" t="s">
        <v>51</v>
      </c>
      <c r="F861" s="6" t="s">
        <v>3862</v>
      </c>
      <c r="G861" s="6" t="s">
        <v>34</v>
      </c>
      <c r="H861" s="6" t="s">
        <v>43</v>
      </c>
      <c r="I861" s="34">
        <v>41925</v>
      </c>
      <c r="J861" s="34">
        <v>43093</v>
      </c>
      <c r="K861" s="6">
        <v>159</v>
      </c>
      <c r="L861" s="6" t="s">
        <v>72</v>
      </c>
      <c r="M861" s="6" t="s">
        <v>85</v>
      </c>
      <c r="N861" s="6" t="s">
        <v>230</v>
      </c>
      <c r="O861" s="16">
        <v>43109</v>
      </c>
      <c r="P861" s="7" t="s">
        <v>715</v>
      </c>
      <c r="Q861" s="7" t="s">
        <v>51</v>
      </c>
      <c r="R861" s="7" t="s">
        <v>51</v>
      </c>
      <c r="S861" s="25" t="s">
        <v>714</v>
      </c>
      <c r="T861" s="26" t="s">
        <v>54</v>
      </c>
    </row>
    <row r="862" spans="1:22" x14ac:dyDescent="0.3">
      <c r="A862" s="19" t="s">
        <v>723</v>
      </c>
      <c r="B862" s="6" t="s">
        <v>6</v>
      </c>
      <c r="C862" s="6" t="s">
        <v>17</v>
      </c>
      <c r="D862" s="6" t="s">
        <v>22</v>
      </c>
      <c r="E862" s="7" t="s">
        <v>724</v>
      </c>
      <c r="F862" s="40" t="s">
        <v>3859</v>
      </c>
      <c r="G862" s="6" t="s">
        <v>34</v>
      </c>
      <c r="H862" s="6" t="s">
        <v>44</v>
      </c>
      <c r="I862" s="34" t="s">
        <v>986</v>
      </c>
      <c r="J862" s="34">
        <v>43102</v>
      </c>
      <c r="K862" s="6">
        <v>41</v>
      </c>
      <c r="L862" s="6" t="s">
        <v>70</v>
      </c>
      <c r="M862" s="6" t="s">
        <v>83</v>
      </c>
      <c r="N862" s="6" t="s">
        <v>230</v>
      </c>
      <c r="O862" s="16">
        <v>43109</v>
      </c>
      <c r="P862" s="7" t="s">
        <v>726</v>
      </c>
      <c r="Q862" s="7" t="s">
        <v>727</v>
      </c>
      <c r="R862" s="7" t="s">
        <v>51</v>
      </c>
      <c r="S862" s="25" t="s">
        <v>725</v>
      </c>
      <c r="T862" s="26" t="s">
        <v>54</v>
      </c>
      <c r="U862" s="8" t="s">
        <v>990</v>
      </c>
    </row>
    <row r="863" spans="1:22" x14ac:dyDescent="0.3">
      <c r="A863" s="19" t="s">
        <v>734</v>
      </c>
      <c r="B863" s="6" t="s">
        <v>6</v>
      </c>
      <c r="C863" s="6" t="s">
        <v>16</v>
      </c>
      <c r="D863" s="6" t="s">
        <v>26</v>
      </c>
      <c r="E863" s="7" t="s">
        <v>733</v>
      </c>
      <c r="F863" s="40" t="s">
        <v>3859</v>
      </c>
      <c r="G863" s="6" t="s">
        <v>34</v>
      </c>
      <c r="H863" s="6" t="s">
        <v>43</v>
      </c>
      <c r="I863" s="34">
        <v>38476</v>
      </c>
      <c r="J863" s="34">
        <v>43106</v>
      </c>
      <c r="K863" s="6">
        <v>652</v>
      </c>
      <c r="L863" s="6" t="s">
        <v>66</v>
      </c>
      <c r="M863" s="6" t="s">
        <v>84</v>
      </c>
      <c r="N863" s="6" t="s">
        <v>230</v>
      </c>
      <c r="O863" s="16">
        <v>43109</v>
      </c>
      <c r="P863" s="7" t="s">
        <v>735</v>
      </c>
      <c r="Q863" s="7" t="s">
        <v>737</v>
      </c>
      <c r="R863" s="7" t="s">
        <v>736</v>
      </c>
      <c r="S863" s="25" t="s">
        <v>738</v>
      </c>
      <c r="T863" s="26" t="s">
        <v>54</v>
      </c>
    </row>
    <row r="864" spans="1:22" x14ac:dyDescent="0.3">
      <c r="A864" s="19" t="s">
        <v>739</v>
      </c>
      <c r="B864" s="6" t="s">
        <v>6</v>
      </c>
      <c r="C864" s="6" t="s">
        <v>18</v>
      </c>
      <c r="D864" s="6" t="s">
        <v>27</v>
      </c>
      <c r="E864" s="7" t="s">
        <v>51</v>
      </c>
      <c r="F864" s="6" t="s">
        <v>3862</v>
      </c>
      <c r="G864" s="6" t="s">
        <v>740</v>
      </c>
      <c r="H864" s="6" t="s">
        <v>43</v>
      </c>
      <c r="I864" s="34">
        <v>42487</v>
      </c>
      <c r="J864" s="34">
        <v>43107</v>
      </c>
      <c r="K864" s="6">
        <v>15</v>
      </c>
      <c r="L864" s="6" t="s">
        <v>70</v>
      </c>
      <c r="M864" s="6" t="s">
        <v>85</v>
      </c>
      <c r="N864" s="6" t="s">
        <v>230</v>
      </c>
      <c r="O864" s="16">
        <v>43109</v>
      </c>
      <c r="P864" s="7" t="s">
        <v>741</v>
      </c>
      <c r="Q864" s="7" t="s">
        <v>742</v>
      </c>
      <c r="R864" s="7" t="s">
        <v>744</v>
      </c>
      <c r="S864" s="25" t="s">
        <v>743</v>
      </c>
      <c r="T864" s="26" t="s">
        <v>54</v>
      </c>
    </row>
    <row r="865" spans="1:22" x14ac:dyDescent="0.3">
      <c r="A865" s="19" t="s">
        <v>728</v>
      </c>
      <c r="B865" s="6" t="s">
        <v>6</v>
      </c>
      <c r="C865" s="6" t="s">
        <v>16</v>
      </c>
      <c r="D865" s="6" t="s">
        <v>27</v>
      </c>
      <c r="E865" s="7" t="s">
        <v>51</v>
      </c>
      <c r="F865" s="6" t="s">
        <v>3862</v>
      </c>
      <c r="G865" s="6" t="s">
        <v>34</v>
      </c>
      <c r="H865" s="6" t="s">
        <v>43</v>
      </c>
      <c r="I865" s="34">
        <v>41104</v>
      </c>
      <c r="J865" s="34">
        <v>43105</v>
      </c>
      <c r="K865" s="6">
        <v>273</v>
      </c>
      <c r="L865" s="6" t="s">
        <v>66</v>
      </c>
      <c r="M865" s="6" t="s">
        <v>118</v>
      </c>
      <c r="N865" s="6" t="s">
        <v>230</v>
      </c>
      <c r="O865" s="16">
        <v>43109</v>
      </c>
      <c r="P865" s="7" t="s">
        <v>732</v>
      </c>
      <c r="Q865" s="7" t="s">
        <v>731</v>
      </c>
      <c r="R865" s="7" t="s">
        <v>730</v>
      </c>
      <c r="S865" s="25" t="s">
        <v>729</v>
      </c>
      <c r="T865" s="26" t="s">
        <v>54</v>
      </c>
    </row>
    <row r="866" spans="1:22" x14ac:dyDescent="0.3">
      <c r="A866" s="19" t="s">
        <v>745</v>
      </c>
      <c r="B866" s="6" t="s">
        <v>8</v>
      </c>
      <c r="C866" s="6" t="s">
        <v>18</v>
      </c>
      <c r="D866" s="6" t="s">
        <v>25</v>
      </c>
      <c r="E866" s="7" t="s">
        <v>746</v>
      </c>
      <c r="F866" s="6" t="s">
        <v>3862</v>
      </c>
      <c r="G866" s="6" t="s">
        <v>34</v>
      </c>
      <c r="H866" s="6" t="s">
        <v>43</v>
      </c>
      <c r="I866" s="34">
        <v>42928</v>
      </c>
      <c r="J866" s="34">
        <v>43074</v>
      </c>
      <c r="K866" s="6">
        <v>8</v>
      </c>
      <c r="L866" s="6" t="s">
        <v>70</v>
      </c>
      <c r="M866" s="6" t="s">
        <v>85</v>
      </c>
      <c r="N866" s="6" t="s">
        <v>3882</v>
      </c>
      <c r="O866" s="16">
        <v>43109</v>
      </c>
      <c r="P866" s="7" t="s">
        <v>749</v>
      </c>
      <c r="Q866" s="7" t="s">
        <v>747</v>
      </c>
      <c r="R866" s="7" t="s">
        <v>51</v>
      </c>
      <c r="S866" s="25" t="s">
        <v>748</v>
      </c>
      <c r="T866" s="26" t="s">
        <v>54</v>
      </c>
    </row>
    <row r="867" spans="1:22" x14ac:dyDescent="0.3">
      <c r="A867" s="19" t="s">
        <v>1139</v>
      </c>
      <c r="B867" s="6" t="s">
        <v>6</v>
      </c>
      <c r="C867" s="6" t="s">
        <v>16</v>
      </c>
      <c r="D867" s="6" t="s">
        <v>27</v>
      </c>
      <c r="E867" s="7" t="s">
        <v>51</v>
      </c>
      <c r="F867" s="6" t="s">
        <v>3862</v>
      </c>
      <c r="G867" s="6" t="s">
        <v>34</v>
      </c>
      <c r="H867" s="6" t="s">
        <v>43</v>
      </c>
      <c r="I867" s="34">
        <v>39258</v>
      </c>
      <c r="J867" s="34">
        <v>40763</v>
      </c>
      <c r="K867" s="6">
        <v>17</v>
      </c>
      <c r="L867" s="6" t="s">
        <v>70</v>
      </c>
      <c r="M867" s="6" t="s">
        <v>85</v>
      </c>
      <c r="N867" s="6" t="s">
        <v>231</v>
      </c>
      <c r="O867" s="16">
        <v>43114</v>
      </c>
      <c r="P867" s="7" t="s">
        <v>1140</v>
      </c>
      <c r="Q867" s="7" t="s">
        <v>51</v>
      </c>
      <c r="R867" s="7" t="s">
        <v>51</v>
      </c>
      <c r="S867" s="25" t="s">
        <v>1141</v>
      </c>
      <c r="T867" s="26" t="s">
        <v>54</v>
      </c>
    </row>
    <row r="868" spans="1:22" x14ac:dyDescent="0.3">
      <c r="A868" s="19" t="s">
        <v>750</v>
      </c>
      <c r="B868" s="6" t="s">
        <v>7</v>
      </c>
      <c r="C868" s="6" t="s">
        <v>16</v>
      </c>
      <c r="D868" s="6" t="s">
        <v>22</v>
      </c>
      <c r="E868" s="7" t="s">
        <v>550</v>
      </c>
      <c r="F868" s="6" t="s">
        <v>3862</v>
      </c>
      <c r="G868" s="6" t="s">
        <v>37</v>
      </c>
      <c r="H868" s="6" t="s">
        <v>43</v>
      </c>
      <c r="I868" s="34">
        <v>40855</v>
      </c>
      <c r="J868" s="34">
        <v>43086</v>
      </c>
      <c r="K868" s="6">
        <v>76</v>
      </c>
      <c r="L868" s="6" t="s">
        <v>70</v>
      </c>
      <c r="M868" s="6" t="s">
        <v>84</v>
      </c>
      <c r="N868" s="6" t="s">
        <v>230</v>
      </c>
      <c r="O868" s="16">
        <v>43109</v>
      </c>
      <c r="P868" s="7" t="s">
        <v>753</v>
      </c>
      <c r="Q868" s="7" t="s">
        <v>752</v>
      </c>
      <c r="R868" s="7" t="s">
        <v>751</v>
      </c>
      <c r="S868" s="25" t="s">
        <v>754</v>
      </c>
      <c r="T868" s="26" t="s">
        <v>54</v>
      </c>
    </row>
    <row r="869" spans="1:22" x14ac:dyDescent="0.3">
      <c r="A869" s="19" t="s">
        <v>1096</v>
      </c>
      <c r="B869" s="6" t="s">
        <v>6</v>
      </c>
      <c r="C869" s="6" t="s">
        <v>16</v>
      </c>
      <c r="D869" s="6" t="s">
        <v>24</v>
      </c>
      <c r="E869" s="7" t="s">
        <v>1097</v>
      </c>
      <c r="F869" s="6" t="s">
        <v>76</v>
      </c>
      <c r="G869" s="6" t="s">
        <v>36</v>
      </c>
      <c r="H869" s="6" t="s">
        <v>44</v>
      </c>
      <c r="I869" s="34">
        <v>42130</v>
      </c>
      <c r="J869" s="34">
        <v>42188</v>
      </c>
      <c r="K869" s="6">
        <v>3</v>
      </c>
      <c r="L869" s="6" t="s">
        <v>67</v>
      </c>
      <c r="M869" s="6" t="s">
        <v>87</v>
      </c>
      <c r="N869" s="6" t="s">
        <v>231</v>
      </c>
      <c r="O869" s="16">
        <v>43111</v>
      </c>
      <c r="P869" s="7" t="s">
        <v>51</v>
      </c>
      <c r="Q869" s="7" t="s">
        <v>51</v>
      </c>
      <c r="R869" s="7" t="s">
        <v>51</v>
      </c>
      <c r="S869" s="25" t="s">
        <v>1098</v>
      </c>
      <c r="T869" s="26" t="s">
        <v>54</v>
      </c>
      <c r="U869" s="8" t="s">
        <v>1099</v>
      </c>
    </row>
    <row r="870" spans="1:22" x14ac:dyDescent="0.3">
      <c r="A870" s="19" t="s">
        <v>1100</v>
      </c>
      <c r="B870" s="6" t="s">
        <v>6</v>
      </c>
      <c r="C870" s="6" t="s">
        <v>18</v>
      </c>
      <c r="D870" s="6" t="s">
        <v>27</v>
      </c>
      <c r="E870" s="7" t="s">
        <v>51</v>
      </c>
      <c r="F870" s="6" t="s">
        <v>3862</v>
      </c>
      <c r="G870" s="6" t="s">
        <v>34</v>
      </c>
      <c r="H870" s="6" t="s">
        <v>44</v>
      </c>
      <c r="I870" s="34">
        <v>41436</v>
      </c>
      <c r="J870" s="34">
        <v>41693</v>
      </c>
      <c r="K870" s="6">
        <v>9</v>
      </c>
      <c r="L870" s="6" t="s">
        <v>70</v>
      </c>
      <c r="M870" s="6" t="s">
        <v>85</v>
      </c>
      <c r="N870" s="6" t="s">
        <v>231</v>
      </c>
      <c r="O870" s="16">
        <v>43111</v>
      </c>
      <c r="P870" s="7" t="s">
        <v>1102</v>
      </c>
      <c r="Q870" s="7" t="s">
        <v>51</v>
      </c>
      <c r="R870" s="7" t="s">
        <v>51</v>
      </c>
      <c r="S870" s="25" t="s">
        <v>1101</v>
      </c>
      <c r="T870" s="26" t="s">
        <v>54</v>
      </c>
    </row>
    <row r="871" spans="1:22" x14ac:dyDescent="0.3">
      <c r="A871" s="19" t="s">
        <v>1106</v>
      </c>
      <c r="B871" s="6" t="s">
        <v>6</v>
      </c>
      <c r="C871" s="6" t="s">
        <v>16</v>
      </c>
      <c r="D871" s="6" t="s">
        <v>24</v>
      </c>
      <c r="E871" s="7" t="s">
        <v>1107</v>
      </c>
      <c r="F871" s="6" t="s">
        <v>76</v>
      </c>
      <c r="G871" s="6" t="s">
        <v>34</v>
      </c>
      <c r="H871" s="6" t="s">
        <v>44</v>
      </c>
      <c r="I871" s="34">
        <v>42044</v>
      </c>
      <c r="J871" s="34">
        <v>43010</v>
      </c>
      <c r="K871" s="6">
        <v>25</v>
      </c>
      <c r="L871" s="6" t="s">
        <v>70</v>
      </c>
      <c r="M871" s="6" t="s">
        <v>87</v>
      </c>
      <c r="N871" s="6" t="s">
        <v>229</v>
      </c>
      <c r="O871" s="16">
        <v>43111</v>
      </c>
      <c r="P871" s="7" t="s">
        <v>1108</v>
      </c>
      <c r="Q871" s="7"/>
      <c r="R871" s="7"/>
      <c r="S871" s="25" t="s">
        <v>1109</v>
      </c>
      <c r="T871" s="26" t="s">
        <v>54</v>
      </c>
    </row>
    <row r="872" spans="1:22" x14ac:dyDescent="0.3">
      <c r="A872" s="19" t="s">
        <v>1110</v>
      </c>
      <c r="B872" s="6" t="s">
        <v>157</v>
      </c>
      <c r="C872" s="6" t="s">
        <v>18</v>
      </c>
      <c r="D872" s="6" t="s">
        <v>25</v>
      </c>
      <c r="E872" s="7" t="s">
        <v>1111</v>
      </c>
      <c r="F872" s="6" t="s">
        <v>3862</v>
      </c>
      <c r="G872" s="6" t="s">
        <v>34</v>
      </c>
      <c r="H872" s="6" t="s">
        <v>43</v>
      </c>
      <c r="I872" s="34">
        <v>43070</v>
      </c>
      <c r="J872" s="34">
        <v>43070</v>
      </c>
      <c r="K872" s="6">
        <v>1</v>
      </c>
      <c r="L872" s="6" t="s">
        <v>70</v>
      </c>
      <c r="M872" s="6" t="s">
        <v>85</v>
      </c>
      <c r="N872" s="6" t="s">
        <v>230</v>
      </c>
      <c r="O872" s="16">
        <v>43111</v>
      </c>
      <c r="P872" s="7" t="s">
        <v>1112</v>
      </c>
      <c r="Q872" s="7" t="s">
        <v>51</v>
      </c>
      <c r="R872" s="7" t="s">
        <v>51</v>
      </c>
      <c r="S872" s="25" t="s">
        <v>1113</v>
      </c>
      <c r="T872" s="26" t="s">
        <v>54</v>
      </c>
    </row>
    <row r="873" spans="1:22" x14ac:dyDescent="0.3">
      <c r="A873" s="19" t="s">
        <v>1114</v>
      </c>
      <c r="B873" s="6" t="s">
        <v>6</v>
      </c>
      <c r="C873" s="6" t="s">
        <v>16</v>
      </c>
      <c r="D873" s="6" t="s">
        <v>27</v>
      </c>
      <c r="E873" s="7" t="s">
        <v>51</v>
      </c>
      <c r="F873" s="6" t="s">
        <v>3862</v>
      </c>
      <c r="G873" s="6" t="s">
        <v>34</v>
      </c>
      <c r="H873" s="6" t="s">
        <v>43</v>
      </c>
      <c r="I873" s="34">
        <v>42806</v>
      </c>
      <c r="J873" s="34">
        <v>42928</v>
      </c>
      <c r="K873" s="6">
        <v>7</v>
      </c>
      <c r="L873" s="6" t="s">
        <v>70</v>
      </c>
      <c r="M873" s="6" t="s">
        <v>85</v>
      </c>
      <c r="N873" s="6" t="s">
        <v>229</v>
      </c>
      <c r="O873" s="16">
        <v>43111</v>
      </c>
      <c r="P873" s="7" t="s">
        <v>1116</v>
      </c>
      <c r="Q873" s="7" t="s">
        <v>51</v>
      </c>
      <c r="R873" s="7" t="s">
        <v>1117</v>
      </c>
      <c r="S873" s="25" t="s">
        <v>1115</v>
      </c>
      <c r="T873" s="26" t="s">
        <v>54</v>
      </c>
    </row>
    <row r="874" spans="1:22" x14ac:dyDescent="0.3">
      <c r="A874" s="19" t="s">
        <v>755</v>
      </c>
      <c r="B874" s="6" t="s">
        <v>8</v>
      </c>
      <c r="C874" s="6" t="s">
        <v>16</v>
      </c>
      <c r="D874" s="6" t="s">
        <v>27</v>
      </c>
      <c r="E874" s="7" t="s">
        <v>51</v>
      </c>
      <c r="F874" s="6" t="s">
        <v>3862</v>
      </c>
      <c r="G874" s="6" t="s">
        <v>34</v>
      </c>
      <c r="H874" s="6" t="s">
        <v>43</v>
      </c>
      <c r="I874" s="34">
        <v>43031</v>
      </c>
      <c r="J874" s="34">
        <v>43108</v>
      </c>
      <c r="K874" s="6">
        <v>10</v>
      </c>
      <c r="L874" s="6" t="s">
        <v>66</v>
      </c>
      <c r="M874" s="6" t="s">
        <v>85</v>
      </c>
      <c r="N874" s="6" t="s">
        <v>230</v>
      </c>
      <c r="O874" s="16">
        <v>43109</v>
      </c>
      <c r="P874" s="7" t="s">
        <v>757</v>
      </c>
      <c r="Q874" s="7" t="s">
        <v>758</v>
      </c>
      <c r="R874" s="7" t="s">
        <v>759</v>
      </c>
      <c r="S874" s="25" t="s">
        <v>756</v>
      </c>
      <c r="T874" s="26" t="s">
        <v>54</v>
      </c>
    </row>
    <row r="875" spans="1:22" x14ac:dyDescent="0.3">
      <c r="A875" s="19" t="s">
        <v>1118</v>
      </c>
      <c r="B875" s="6" t="s">
        <v>466</v>
      </c>
      <c r="C875" s="6" t="s">
        <v>18</v>
      </c>
      <c r="D875" s="6" t="s">
        <v>27</v>
      </c>
      <c r="E875" s="7" t="s">
        <v>51</v>
      </c>
      <c r="F875" s="6" t="s">
        <v>3862</v>
      </c>
      <c r="G875" s="6" t="s">
        <v>836</v>
      </c>
      <c r="H875" s="6" t="s">
        <v>43</v>
      </c>
      <c r="I875" s="34">
        <v>40569</v>
      </c>
      <c r="J875" s="34">
        <v>40969</v>
      </c>
      <c r="K875" s="6">
        <v>70</v>
      </c>
      <c r="L875" s="6" t="s">
        <v>66</v>
      </c>
      <c r="M875" s="6" t="s">
        <v>85</v>
      </c>
      <c r="N875" s="6" t="s">
        <v>231</v>
      </c>
      <c r="O875" s="16">
        <v>43111</v>
      </c>
      <c r="P875" s="7" t="s">
        <v>51</v>
      </c>
      <c r="Q875" s="7" t="s">
        <v>51</v>
      </c>
      <c r="R875" s="7" t="s">
        <v>51</v>
      </c>
      <c r="S875" s="25" t="s">
        <v>1119</v>
      </c>
      <c r="T875" s="26" t="s">
        <v>54</v>
      </c>
      <c r="V875" s="9" t="s">
        <v>1428</v>
      </c>
    </row>
    <row r="876" spans="1:22" x14ac:dyDescent="0.3">
      <c r="A876" s="19" t="s">
        <v>1134</v>
      </c>
      <c r="B876" s="6" t="s">
        <v>8</v>
      </c>
      <c r="C876" s="6" t="s">
        <v>18</v>
      </c>
      <c r="D876" s="6" t="s">
        <v>25</v>
      </c>
      <c r="E876" s="7" t="s">
        <v>1135</v>
      </c>
      <c r="F876" s="6" t="s">
        <v>3862</v>
      </c>
      <c r="G876" s="6" t="s">
        <v>34</v>
      </c>
      <c r="H876" s="6" t="s">
        <v>43</v>
      </c>
      <c r="I876" s="34">
        <v>40597</v>
      </c>
      <c r="J876" s="34">
        <v>43104</v>
      </c>
      <c r="K876" s="6">
        <v>169</v>
      </c>
      <c r="L876" s="6" t="s">
        <v>66</v>
      </c>
      <c r="M876" s="6" t="s">
        <v>84</v>
      </c>
      <c r="N876" s="6" t="s">
        <v>230</v>
      </c>
      <c r="O876" s="16">
        <v>43111</v>
      </c>
      <c r="P876" s="7" t="s">
        <v>1136</v>
      </c>
      <c r="Q876" s="7" t="s">
        <v>51</v>
      </c>
      <c r="R876" s="7" t="s">
        <v>1137</v>
      </c>
      <c r="S876" s="25" t="s">
        <v>1138</v>
      </c>
      <c r="T876" s="26" t="s">
        <v>54</v>
      </c>
    </row>
    <row r="877" spans="1:22" x14ac:dyDescent="0.3">
      <c r="A877" s="19" t="s">
        <v>1130</v>
      </c>
      <c r="B877" s="6" t="s">
        <v>6</v>
      </c>
      <c r="C877" s="6" t="s">
        <v>16</v>
      </c>
      <c r="D877" s="6" t="s">
        <v>27</v>
      </c>
      <c r="E877" s="7" t="s">
        <v>51</v>
      </c>
      <c r="F877" s="6" t="s">
        <v>3862</v>
      </c>
      <c r="G877" s="6" t="s">
        <v>34</v>
      </c>
      <c r="H877" s="6" t="s">
        <v>43</v>
      </c>
      <c r="I877" s="34">
        <v>38804</v>
      </c>
      <c r="J877" s="34">
        <v>43103</v>
      </c>
      <c r="K877" s="6">
        <v>652</v>
      </c>
      <c r="L877" s="6" t="s">
        <v>66</v>
      </c>
      <c r="M877" s="6" t="s">
        <v>84</v>
      </c>
      <c r="N877" s="6" t="s">
        <v>230</v>
      </c>
      <c r="O877" s="16">
        <v>43111</v>
      </c>
      <c r="P877" s="7" t="s">
        <v>1131</v>
      </c>
      <c r="Q877" s="7" t="s">
        <v>1132</v>
      </c>
      <c r="R877" s="7" t="s">
        <v>51</v>
      </c>
      <c r="S877" s="25" t="s">
        <v>1133</v>
      </c>
      <c r="T877" s="26" t="s">
        <v>54</v>
      </c>
    </row>
    <row r="878" spans="1:22" x14ac:dyDescent="0.3">
      <c r="A878" s="19" t="s">
        <v>1127</v>
      </c>
      <c r="B878" s="6" t="s">
        <v>3855</v>
      </c>
      <c r="C878" s="6" t="s">
        <v>18</v>
      </c>
      <c r="D878" s="6" t="s">
        <v>27</v>
      </c>
      <c r="E878" s="7" t="s">
        <v>51</v>
      </c>
      <c r="F878" s="6" t="s">
        <v>3860</v>
      </c>
      <c r="G878" s="6" t="s">
        <v>836</v>
      </c>
      <c r="H878" s="6" t="s">
        <v>43</v>
      </c>
      <c r="I878" s="34">
        <v>38847</v>
      </c>
      <c r="J878" s="34">
        <v>39310</v>
      </c>
      <c r="K878" s="6">
        <v>9</v>
      </c>
      <c r="L878" s="6" t="s">
        <v>70</v>
      </c>
      <c r="M878" s="6" t="s">
        <v>85</v>
      </c>
      <c r="N878" s="6" t="s">
        <v>231</v>
      </c>
      <c r="O878" s="16">
        <v>43111</v>
      </c>
      <c r="P878" s="25" t="s">
        <v>1129</v>
      </c>
      <c r="Q878" s="7" t="s">
        <v>51</v>
      </c>
      <c r="R878" s="7" t="s">
        <v>51</v>
      </c>
      <c r="S878" s="25" t="s">
        <v>1128</v>
      </c>
      <c r="T878" s="26" t="s">
        <v>54</v>
      </c>
    </row>
    <row r="879" spans="1:22" x14ac:dyDescent="0.3">
      <c r="A879" s="19" t="s">
        <v>1123</v>
      </c>
      <c r="B879" s="6" t="s">
        <v>7</v>
      </c>
      <c r="C879" s="6" t="s">
        <v>18</v>
      </c>
      <c r="D879" s="6" t="s">
        <v>22</v>
      </c>
      <c r="E879" s="7" t="s">
        <v>1124</v>
      </c>
      <c r="F879" s="6" t="s">
        <v>3862</v>
      </c>
      <c r="G879" s="6" t="s">
        <v>34</v>
      </c>
      <c r="H879" s="6" t="s">
        <v>43</v>
      </c>
      <c r="I879" s="34">
        <v>42394</v>
      </c>
      <c r="J879" s="34">
        <v>42704</v>
      </c>
      <c r="K879" s="6">
        <v>34</v>
      </c>
      <c r="L879" s="6" t="s">
        <v>66</v>
      </c>
      <c r="M879" s="6" t="s">
        <v>85</v>
      </c>
      <c r="N879" s="6" t="s">
        <v>231</v>
      </c>
      <c r="O879" s="16">
        <v>43111</v>
      </c>
      <c r="P879" s="25" t="s">
        <v>1125</v>
      </c>
      <c r="Q879" s="7" t="s">
        <v>51</v>
      </c>
      <c r="R879" s="7" t="s">
        <v>51</v>
      </c>
      <c r="S879" s="25" t="s">
        <v>1126</v>
      </c>
      <c r="T879" s="26" t="s">
        <v>54</v>
      </c>
    </row>
    <row r="880" spans="1:22" x14ac:dyDescent="0.3">
      <c r="A880" s="19" t="s">
        <v>775</v>
      </c>
      <c r="B880" s="6" t="s">
        <v>8</v>
      </c>
      <c r="C880" s="6" t="s">
        <v>18</v>
      </c>
      <c r="D880" s="6" t="s">
        <v>27</v>
      </c>
      <c r="E880" s="7" t="s">
        <v>51</v>
      </c>
      <c r="F880" s="6" t="s">
        <v>3862</v>
      </c>
      <c r="G880" s="6" t="s">
        <v>34</v>
      </c>
      <c r="H880" s="6" t="s">
        <v>43</v>
      </c>
      <c r="I880" s="34">
        <v>39715</v>
      </c>
      <c r="J880" s="34">
        <v>43107</v>
      </c>
      <c r="K880" s="6">
        <v>475</v>
      </c>
      <c r="L880" s="6" t="s">
        <v>66</v>
      </c>
      <c r="M880" s="6" t="s">
        <v>84</v>
      </c>
      <c r="N880" s="6" t="s">
        <v>230</v>
      </c>
      <c r="O880" s="16">
        <v>43109</v>
      </c>
      <c r="P880" s="7" t="s">
        <v>776</v>
      </c>
      <c r="Q880" s="7" t="s">
        <v>778</v>
      </c>
      <c r="R880" s="7" t="s">
        <v>779</v>
      </c>
      <c r="S880" s="25" t="s">
        <v>777</v>
      </c>
      <c r="T880" s="26" t="s">
        <v>54</v>
      </c>
    </row>
    <row r="881" spans="1:22" x14ac:dyDescent="0.3">
      <c r="A881" s="19" t="s">
        <v>1120</v>
      </c>
      <c r="B881" s="6" t="s">
        <v>8</v>
      </c>
      <c r="C881" s="6" t="s">
        <v>16</v>
      </c>
      <c r="D881" s="6" t="s">
        <v>27</v>
      </c>
      <c r="E881" s="7" t="s">
        <v>51</v>
      </c>
      <c r="F881" s="6" t="s">
        <v>3862</v>
      </c>
      <c r="G881" s="6" t="s">
        <v>34</v>
      </c>
      <c r="H881" s="6" t="s">
        <v>43</v>
      </c>
      <c r="I881" s="34">
        <v>43018</v>
      </c>
      <c r="J881" s="34">
        <v>43108</v>
      </c>
      <c r="K881" s="6">
        <v>6</v>
      </c>
      <c r="L881" s="6" t="s">
        <v>71</v>
      </c>
      <c r="M881" s="6" t="s">
        <v>85</v>
      </c>
      <c r="N881" s="6" t="s">
        <v>230</v>
      </c>
      <c r="O881" s="16">
        <v>43111</v>
      </c>
      <c r="P881" s="7" t="s">
        <v>1121</v>
      </c>
      <c r="Q881" s="7" t="s">
        <v>51</v>
      </c>
      <c r="R881" s="7" t="s">
        <v>51</v>
      </c>
      <c r="S881" s="25" t="s">
        <v>1122</v>
      </c>
      <c r="T881" s="26" t="s">
        <v>54</v>
      </c>
    </row>
    <row r="882" spans="1:22" x14ac:dyDescent="0.3">
      <c r="A882" s="19" t="s">
        <v>1143</v>
      </c>
      <c r="B882" s="3" t="s">
        <v>3853</v>
      </c>
      <c r="C882" s="6" t="s">
        <v>18</v>
      </c>
      <c r="D882" s="6" t="s">
        <v>27</v>
      </c>
      <c r="E882" s="7" t="s">
        <v>51</v>
      </c>
      <c r="F882" s="6" t="s">
        <v>76</v>
      </c>
      <c r="G882" s="6" t="s">
        <v>836</v>
      </c>
      <c r="H882" s="6" t="s">
        <v>44</v>
      </c>
      <c r="I882" s="34">
        <v>41715</v>
      </c>
      <c r="J882" s="34">
        <v>42934</v>
      </c>
      <c r="K882" s="6">
        <v>9</v>
      </c>
      <c r="L882" s="6" t="s">
        <v>70</v>
      </c>
      <c r="M882" s="6" t="s">
        <v>85</v>
      </c>
      <c r="N882" s="6" t="s">
        <v>229</v>
      </c>
      <c r="O882" s="16">
        <v>43114</v>
      </c>
      <c r="P882" s="25" t="s">
        <v>1142</v>
      </c>
      <c r="Q882" s="7" t="s">
        <v>51</v>
      </c>
      <c r="R882" s="7" t="s">
        <v>51</v>
      </c>
      <c r="S882" s="25" t="s">
        <v>1142</v>
      </c>
      <c r="T882" s="26" t="s">
        <v>54</v>
      </c>
    </row>
    <row r="883" spans="1:22" x14ac:dyDescent="0.3">
      <c r="A883" s="19" t="s">
        <v>630</v>
      </c>
      <c r="B883" s="6" t="s">
        <v>6</v>
      </c>
      <c r="C883" s="6" t="s">
        <v>16</v>
      </c>
      <c r="D883" s="6" t="s">
        <v>27</v>
      </c>
      <c r="E883" s="7" t="s">
        <v>51</v>
      </c>
      <c r="F883" s="6" t="s">
        <v>3862</v>
      </c>
      <c r="G883" s="6" t="s">
        <v>35</v>
      </c>
      <c r="H883" s="6" t="s">
        <v>43</v>
      </c>
      <c r="I883" s="34">
        <v>43057</v>
      </c>
      <c r="J883" s="34">
        <v>43108</v>
      </c>
      <c r="K883" s="6">
        <v>12</v>
      </c>
      <c r="L883" s="6" t="s">
        <v>66</v>
      </c>
      <c r="M883" s="6" t="s">
        <v>85</v>
      </c>
      <c r="N883" s="6" t="s">
        <v>230</v>
      </c>
      <c r="O883" s="16">
        <v>43109</v>
      </c>
      <c r="P883" s="7" t="s">
        <v>633</v>
      </c>
      <c r="Q883" s="7" t="s">
        <v>632</v>
      </c>
      <c r="R883" s="7" t="s">
        <v>631</v>
      </c>
      <c r="S883" s="25" t="s">
        <v>634</v>
      </c>
      <c r="T883" s="26" t="s">
        <v>54</v>
      </c>
    </row>
    <row r="884" spans="1:22" x14ac:dyDescent="0.3">
      <c r="A884" s="19" t="s">
        <v>1147</v>
      </c>
      <c r="B884" s="6" t="s">
        <v>8</v>
      </c>
      <c r="C884" s="6" t="s">
        <v>16</v>
      </c>
      <c r="D884" s="6" t="s">
        <v>27</v>
      </c>
      <c r="E884" s="7" t="s">
        <v>51</v>
      </c>
      <c r="F884" s="6" t="s">
        <v>3862</v>
      </c>
      <c r="G884" s="6" t="s">
        <v>34</v>
      </c>
      <c r="H884" s="6" t="s">
        <v>43</v>
      </c>
      <c r="I884" s="34">
        <v>42661</v>
      </c>
      <c r="J884" s="34">
        <v>43103</v>
      </c>
      <c r="K884" s="6">
        <v>16</v>
      </c>
      <c r="L884" s="6" t="s">
        <v>67</v>
      </c>
      <c r="M884" s="6" t="s">
        <v>83</v>
      </c>
      <c r="N884" s="6" t="s">
        <v>230</v>
      </c>
      <c r="O884" s="16">
        <v>43114</v>
      </c>
      <c r="P884" s="25" t="s">
        <v>1144</v>
      </c>
      <c r="Q884" s="7" t="s">
        <v>51</v>
      </c>
      <c r="R884" s="7" t="s">
        <v>1145</v>
      </c>
      <c r="S884" s="25" t="s">
        <v>1146</v>
      </c>
      <c r="T884" s="26" t="s">
        <v>54</v>
      </c>
    </row>
    <row r="885" spans="1:22" x14ac:dyDescent="0.3">
      <c r="A885" s="19" t="s">
        <v>1148</v>
      </c>
      <c r="B885" s="6" t="s">
        <v>7</v>
      </c>
      <c r="C885" s="6" t="s">
        <v>16</v>
      </c>
      <c r="D885" s="6" t="s">
        <v>27</v>
      </c>
      <c r="E885" s="7" t="s">
        <v>51</v>
      </c>
      <c r="F885" s="40" t="s">
        <v>3859</v>
      </c>
      <c r="G885" s="6" t="s">
        <v>34</v>
      </c>
      <c r="H885" s="6" t="s">
        <v>43</v>
      </c>
      <c r="I885" s="34">
        <v>42772</v>
      </c>
      <c r="J885" s="34">
        <v>43106</v>
      </c>
      <c r="K885" s="6">
        <v>42</v>
      </c>
      <c r="L885" s="6" t="s">
        <v>66</v>
      </c>
      <c r="M885" s="6" t="s">
        <v>84</v>
      </c>
      <c r="N885" s="6" t="s">
        <v>230</v>
      </c>
      <c r="O885" s="16">
        <v>43114</v>
      </c>
      <c r="P885" s="25" t="s">
        <v>1151</v>
      </c>
      <c r="Q885" s="7" t="s">
        <v>1150</v>
      </c>
      <c r="R885" s="7" t="s">
        <v>1149</v>
      </c>
      <c r="S885" s="25" t="s">
        <v>1152</v>
      </c>
      <c r="T885" s="26" t="s">
        <v>54</v>
      </c>
      <c r="V885" s="9" t="s">
        <v>1428</v>
      </c>
    </row>
    <row r="886" spans="1:22" x14ac:dyDescent="0.3">
      <c r="A886" s="19" t="s">
        <v>1156</v>
      </c>
      <c r="B886" s="6" t="s">
        <v>6</v>
      </c>
      <c r="C886" s="6" t="s">
        <v>16</v>
      </c>
      <c r="D886" s="6" t="s">
        <v>24</v>
      </c>
      <c r="E886" s="7" t="s">
        <v>1153</v>
      </c>
      <c r="F886" s="40" t="s">
        <v>3861</v>
      </c>
      <c r="G886" s="6" t="s">
        <v>898</v>
      </c>
      <c r="H886" s="6" t="s">
        <v>43</v>
      </c>
      <c r="I886" s="34">
        <v>42902</v>
      </c>
      <c r="J886" s="34">
        <v>43105</v>
      </c>
      <c r="K886" s="6">
        <v>10</v>
      </c>
      <c r="L886" s="6" t="s">
        <v>70</v>
      </c>
      <c r="M886" s="6" t="s">
        <v>87</v>
      </c>
      <c r="N886" s="6" t="s">
        <v>230</v>
      </c>
      <c r="O886" s="16">
        <v>43114</v>
      </c>
      <c r="P886" s="25" t="s">
        <v>1155</v>
      </c>
      <c r="Q886" s="7" t="s">
        <v>51</v>
      </c>
      <c r="R886" s="7" t="s">
        <v>51</v>
      </c>
      <c r="S886" s="25" t="s">
        <v>1154</v>
      </c>
      <c r="T886" s="26" t="s">
        <v>54</v>
      </c>
      <c r="V886" s="9" t="s">
        <v>1428</v>
      </c>
    </row>
    <row r="887" spans="1:22" x14ac:dyDescent="0.3">
      <c r="A887" s="19" t="s">
        <v>760</v>
      </c>
      <c r="B887" s="6" t="s">
        <v>6</v>
      </c>
      <c r="C887" s="6" t="s">
        <v>16</v>
      </c>
      <c r="D887" s="6" t="s">
        <v>24</v>
      </c>
      <c r="E887" s="7" t="s">
        <v>373</v>
      </c>
      <c r="F887" s="40" t="s">
        <v>3861</v>
      </c>
      <c r="G887" s="6" t="s">
        <v>34</v>
      </c>
      <c r="H887" s="6" t="s">
        <v>44</v>
      </c>
      <c r="I887" s="34" t="s">
        <v>986</v>
      </c>
      <c r="J887" s="34" t="s">
        <v>986</v>
      </c>
      <c r="K887" s="6">
        <v>5</v>
      </c>
      <c r="L887" s="6" t="s">
        <v>70</v>
      </c>
      <c r="M887" s="6" t="s">
        <v>87</v>
      </c>
      <c r="N887" s="6" t="s">
        <v>229</v>
      </c>
      <c r="O887" s="16">
        <v>43109</v>
      </c>
      <c r="P887" s="25" t="s">
        <v>761</v>
      </c>
      <c r="Q887" s="7" t="s">
        <v>762</v>
      </c>
      <c r="R887" s="7" t="s">
        <v>51</v>
      </c>
      <c r="S887" s="7" t="s">
        <v>51</v>
      </c>
      <c r="T887" s="26" t="s">
        <v>54</v>
      </c>
    </row>
    <row r="888" spans="1:22" x14ac:dyDescent="0.3">
      <c r="A888" s="19" t="s">
        <v>763</v>
      </c>
      <c r="B888" s="6" t="s">
        <v>6</v>
      </c>
      <c r="C888" s="6" t="s">
        <v>16</v>
      </c>
      <c r="D888" s="6" t="s">
        <v>24</v>
      </c>
      <c r="E888" s="7" t="s">
        <v>373</v>
      </c>
      <c r="F888" s="40" t="s">
        <v>3861</v>
      </c>
      <c r="G888" s="6" t="s">
        <v>34</v>
      </c>
      <c r="H888" s="6" t="s">
        <v>43</v>
      </c>
      <c r="I888" s="34">
        <v>42037</v>
      </c>
      <c r="J888" s="34">
        <v>43051</v>
      </c>
      <c r="K888" s="6">
        <v>62</v>
      </c>
      <c r="L888" s="6" t="s">
        <v>70</v>
      </c>
      <c r="M888" s="6" t="s">
        <v>87</v>
      </c>
      <c r="N888" s="6" t="s">
        <v>230</v>
      </c>
      <c r="O888" s="16">
        <v>43109</v>
      </c>
      <c r="P888" s="7" t="s">
        <v>768</v>
      </c>
      <c r="Q888" s="7" t="s">
        <v>766</v>
      </c>
      <c r="R888" s="7" t="s">
        <v>767</v>
      </c>
      <c r="S888" s="25" t="s">
        <v>765</v>
      </c>
      <c r="T888" s="26" t="s">
        <v>54</v>
      </c>
      <c r="U888" s="8" t="s">
        <v>764</v>
      </c>
    </row>
    <row r="889" spans="1:22" x14ac:dyDescent="0.3">
      <c r="A889" s="19" t="s">
        <v>1157</v>
      </c>
      <c r="B889" s="6" t="s">
        <v>7</v>
      </c>
      <c r="C889" s="6" t="s">
        <v>16</v>
      </c>
      <c r="D889" s="6" t="s">
        <v>24</v>
      </c>
      <c r="E889" s="7" t="s">
        <v>373</v>
      </c>
      <c r="F889" s="6" t="s">
        <v>3862</v>
      </c>
      <c r="G889" s="6" t="s">
        <v>34</v>
      </c>
      <c r="H889" s="6" t="s">
        <v>44</v>
      </c>
      <c r="I889" s="34">
        <v>41320</v>
      </c>
      <c r="J889" s="34">
        <v>43112</v>
      </c>
      <c r="K889" s="6">
        <v>419</v>
      </c>
      <c r="L889" s="6" t="s">
        <v>93</v>
      </c>
      <c r="M889" s="6" t="s">
        <v>87</v>
      </c>
      <c r="N889" s="6" t="s">
        <v>230</v>
      </c>
      <c r="O889" s="16">
        <v>43114</v>
      </c>
      <c r="P889" s="25" t="s">
        <v>1158</v>
      </c>
      <c r="Q889" s="7" t="s">
        <v>51</v>
      </c>
      <c r="R889" s="7" t="s">
        <v>1160</v>
      </c>
      <c r="S889" s="25" t="s">
        <v>1159</v>
      </c>
      <c r="T889" s="26" t="s">
        <v>54</v>
      </c>
    </row>
    <row r="890" spans="1:22" x14ac:dyDescent="0.3">
      <c r="A890" s="19" t="s">
        <v>1161</v>
      </c>
      <c r="B890" s="6" t="s">
        <v>12</v>
      </c>
      <c r="C890" s="6" t="s">
        <v>16</v>
      </c>
      <c r="D890" s="6" t="s">
        <v>25</v>
      </c>
      <c r="E890" s="7" t="s">
        <v>1163</v>
      </c>
      <c r="F890" s="6" t="s">
        <v>3862</v>
      </c>
      <c r="G890" s="6" t="s">
        <v>35</v>
      </c>
      <c r="H890" s="6" t="s">
        <v>44</v>
      </c>
      <c r="I890" s="34">
        <v>39761</v>
      </c>
      <c r="J890" s="34">
        <v>40389</v>
      </c>
      <c r="K890" s="6">
        <v>66</v>
      </c>
      <c r="L890" s="6" t="s">
        <v>93</v>
      </c>
      <c r="M890" s="6" t="s">
        <v>85</v>
      </c>
      <c r="N890" s="6" t="s">
        <v>231</v>
      </c>
      <c r="O890" s="16">
        <v>43114</v>
      </c>
      <c r="P890" s="25" t="s">
        <v>1162</v>
      </c>
      <c r="Q890" s="7" t="s">
        <v>51</v>
      </c>
      <c r="R890" s="7" t="s">
        <v>51</v>
      </c>
      <c r="S890" s="25" t="s">
        <v>1164</v>
      </c>
      <c r="T890" s="26" t="s">
        <v>54</v>
      </c>
    </row>
    <row r="891" spans="1:22" x14ac:dyDescent="0.3">
      <c r="A891" s="19" t="s">
        <v>1169</v>
      </c>
      <c r="B891" s="6" t="s">
        <v>6</v>
      </c>
      <c r="C891" s="6" t="s">
        <v>18</v>
      </c>
      <c r="D891" s="6" t="s">
        <v>27</v>
      </c>
      <c r="E891" s="7" t="s">
        <v>51</v>
      </c>
      <c r="F891" s="6" t="s">
        <v>3862</v>
      </c>
      <c r="G891" s="6" t="s">
        <v>34</v>
      </c>
      <c r="H891" s="6" t="s">
        <v>44</v>
      </c>
      <c r="I891" s="34">
        <v>42991</v>
      </c>
      <c r="J891" s="34">
        <v>42991</v>
      </c>
      <c r="K891" s="6">
        <v>1</v>
      </c>
      <c r="L891" s="6" t="s">
        <v>76</v>
      </c>
      <c r="M891" s="6" t="s">
        <v>85</v>
      </c>
      <c r="N891" s="6" t="s">
        <v>229</v>
      </c>
      <c r="O891" s="16">
        <v>43114</v>
      </c>
      <c r="P891" s="7" t="s">
        <v>51</v>
      </c>
      <c r="Q891" s="7" t="s">
        <v>51</v>
      </c>
      <c r="R891" s="7" t="s">
        <v>51</v>
      </c>
      <c r="S891" s="25" t="s">
        <v>1783</v>
      </c>
      <c r="T891" s="26" t="s">
        <v>54</v>
      </c>
    </row>
    <row r="892" spans="1:22" x14ac:dyDescent="0.3">
      <c r="A892" s="19" t="s">
        <v>769</v>
      </c>
      <c r="B892" s="6" t="s">
        <v>6</v>
      </c>
      <c r="C892" s="6" t="s">
        <v>17</v>
      </c>
      <c r="D892" s="6" t="s">
        <v>22</v>
      </c>
      <c r="E892" s="7" t="s">
        <v>770</v>
      </c>
      <c r="F892" s="40" t="s">
        <v>3861</v>
      </c>
      <c r="G892" s="6" t="s">
        <v>34</v>
      </c>
      <c r="H892" s="6" t="s">
        <v>43</v>
      </c>
      <c r="I892" s="34">
        <v>42058</v>
      </c>
      <c r="J892" s="34">
        <v>43091</v>
      </c>
      <c r="K892" s="6">
        <v>60</v>
      </c>
      <c r="L892" s="6" t="s">
        <v>70</v>
      </c>
      <c r="M892" s="6" t="s">
        <v>84</v>
      </c>
      <c r="N892" s="6" t="s">
        <v>230</v>
      </c>
      <c r="O892" s="16">
        <v>43109</v>
      </c>
      <c r="P892" s="7" t="s">
        <v>773</v>
      </c>
      <c r="Q892" s="7" t="s">
        <v>772</v>
      </c>
      <c r="R892" s="7" t="s">
        <v>774</v>
      </c>
      <c r="S892" s="25" t="s">
        <v>771</v>
      </c>
      <c r="T892" s="26" t="s">
        <v>54</v>
      </c>
    </row>
    <row r="893" spans="1:22" x14ac:dyDescent="0.3">
      <c r="A893" s="19" t="s">
        <v>1170</v>
      </c>
      <c r="B893" s="6" t="s">
        <v>3902</v>
      </c>
      <c r="C893" s="6" t="s">
        <v>843</v>
      </c>
      <c r="D893" s="6" t="s">
        <v>25</v>
      </c>
      <c r="E893" s="7" t="s">
        <v>1171</v>
      </c>
      <c r="F893" s="6" t="s">
        <v>3862</v>
      </c>
      <c r="G893" s="6" t="s">
        <v>34</v>
      </c>
      <c r="H893" s="6" t="s">
        <v>43</v>
      </c>
      <c r="I893" s="34">
        <v>41739</v>
      </c>
      <c r="J893" s="34">
        <v>41739</v>
      </c>
      <c r="K893" s="6">
        <v>14</v>
      </c>
      <c r="L893" s="6" t="s">
        <v>76</v>
      </c>
      <c r="M893" s="6" t="s">
        <v>87</v>
      </c>
      <c r="N893" s="6" t="s">
        <v>231</v>
      </c>
      <c r="O893" s="16">
        <v>43114</v>
      </c>
      <c r="P893" s="7" t="s">
        <v>1173</v>
      </c>
      <c r="Q893" s="7" t="s">
        <v>51</v>
      </c>
      <c r="R893" s="7" t="s">
        <v>51</v>
      </c>
      <c r="S893" s="25" t="s">
        <v>1172</v>
      </c>
      <c r="T893" s="26" t="s">
        <v>54</v>
      </c>
    </row>
    <row r="894" spans="1:22" s="52" customFormat="1" x14ac:dyDescent="0.3">
      <c r="A894" s="19" t="s">
        <v>1174</v>
      </c>
      <c r="B894" s="6" t="s">
        <v>7</v>
      </c>
      <c r="C894" s="6" t="s">
        <v>16</v>
      </c>
      <c r="D894" s="6" t="s">
        <v>24</v>
      </c>
      <c r="E894" s="7" t="s">
        <v>220</v>
      </c>
      <c r="F894" s="6" t="s">
        <v>3862</v>
      </c>
      <c r="G894" s="6" t="s">
        <v>35</v>
      </c>
      <c r="H894" s="6" t="s">
        <v>44</v>
      </c>
      <c r="I894" s="34">
        <v>41400</v>
      </c>
      <c r="J894" s="34">
        <v>43111</v>
      </c>
      <c r="K894" s="6">
        <v>568</v>
      </c>
      <c r="L894" s="6" t="s">
        <v>65</v>
      </c>
      <c r="M894" s="6" t="s">
        <v>85</v>
      </c>
      <c r="N894" s="6" t="s">
        <v>230</v>
      </c>
      <c r="O894" s="16">
        <v>43114</v>
      </c>
      <c r="P894" s="7" t="s">
        <v>1177</v>
      </c>
      <c r="Q894" s="7" t="s">
        <v>51</v>
      </c>
      <c r="R894" s="7" t="s">
        <v>51</v>
      </c>
      <c r="S894" s="25" t="s">
        <v>1178</v>
      </c>
      <c r="T894" s="26" t="s">
        <v>54</v>
      </c>
      <c r="U894" s="8"/>
      <c r="V894" s="9"/>
    </row>
    <row r="895" spans="1:22" x14ac:dyDescent="0.3">
      <c r="A895" s="19" t="s">
        <v>1175</v>
      </c>
      <c r="B895" s="6" t="s">
        <v>3855</v>
      </c>
      <c r="C895" s="6" t="s">
        <v>16</v>
      </c>
      <c r="D895" s="6" t="s">
        <v>2835</v>
      </c>
      <c r="E895" s="7" t="s">
        <v>1176</v>
      </c>
      <c r="F895" s="6" t="s">
        <v>3862</v>
      </c>
      <c r="G895" s="6" t="s">
        <v>34</v>
      </c>
      <c r="H895" s="6" t="s">
        <v>43</v>
      </c>
      <c r="I895" s="34">
        <v>42740</v>
      </c>
      <c r="J895" s="34">
        <v>43103</v>
      </c>
      <c r="K895" s="6">
        <v>27</v>
      </c>
      <c r="L895" s="6" t="s">
        <v>71</v>
      </c>
      <c r="M895" s="6" t="s">
        <v>85</v>
      </c>
      <c r="N895" s="6" t="s">
        <v>230</v>
      </c>
      <c r="O895" s="16">
        <v>43114</v>
      </c>
      <c r="P895" s="25" t="s">
        <v>1179</v>
      </c>
      <c r="Q895" s="7" t="s">
        <v>51</v>
      </c>
      <c r="R895" s="7" t="s">
        <v>51</v>
      </c>
      <c r="S895" s="25" t="s">
        <v>1180</v>
      </c>
      <c r="T895" s="26" t="s">
        <v>54</v>
      </c>
    </row>
    <row r="896" spans="1:22" x14ac:dyDescent="0.3">
      <c r="A896" s="19" t="s">
        <v>1181</v>
      </c>
      <c r="B896" s="6" t="s">
        <v>3902</v>
      </c>
      <c r="C896" s="6" t="s">
        <v>18</v>
      </c>
      <c r="D896" s="6" t="s">
        <v>2682</v>
      </c>
      <c r="E896" s="7" t="s">
        <v>1182</v>
      </c>
      <c r="F896" s="6" t="s">
        <v>3862</v>
      </c>
      <c r="G896" s="6" t="s">
        <v>35</v>
      </c>
      <c r="H896" s="6" t="s">
        <v>44</v>
      </c>
      <c r="I896" s="34">
        <v>40434</v>
      </c>
      <c r="J896" s="34">
        <v>40827</v>
      </c>
      <c r="K896" s="6">
        <v>18</v>
      </c>
      <c r="L896" s="6" t="s">
        <v>70</v>
      </c>
      <c r="M896" s="6" t="s">
        <v>85</v>
      </c>
      <c r="N896" s="6" t="s">
        <v>231</v>
      </c>
      <c r="O896" s="16">
        <v>43114</v>
      </c>
      <c r="P896" s="7" t="s">
        <v>1184</v>
      </c>
      <c r="Q896" s="7" t="s">
        <v>51</v>
      </c>
      <c r="R896" s="7" t="s">
        <v>51</v>
      </c>
      <c r="S896" s="25" t="s">
        <v>1183</v>
      </c>
      <c r="T896" s="26" t="s">
        <v>54</v>
      </c>
      <c r="U896" s="8" t="s">
        <v>1185</v>
      </c>
    </row>
    <row r="897" spans="1:22" x14ac:dyDescent="0.3">
      <c r="A897" s="19" t="s">
        <v>1008</v>
      </c>
      <c r="B897" s="6" t="s">
        <v>3902</v>
      </c>
      <c r="C897" s="6" t="s">
        <v>16</v>
      </c>
      <c r="D897" s="6" t="s">
        <v>2682</v>
      </c>
      <c r="E897" s="7" t="s">
        <v>1009</v>
      </c>
      <c r="F897" s="6" t="s">
        <v>3862</v>
      </c>
      <c r="G897" s="6" t="s">
        <v>34</v>
      </c>
      <c r="H897" s="6" t="s">
        <v>43</v>
      </c>
      <c r="I897" s="34">
        <v>42335</v>
      </c>
      <c r="J897" s="34">
        <v>43108</v>
      </c>
      <c r="K897" s="6">
        <v>100</v>
      </c>
      <c r="L897" s="6" t="s">
        <v>70</v>
      </c>
      <c r="M897" s="6" t="s">
        <v>85</v>
      </c>
      <c r="N897" s="6" t="s">
        <v>230</v>
      </c>
      <c r="O897" s="16">
        <v>43111</v>
      </c>
      <c r="P897" s="7" t="s">
        <v>1012</v>
      </c>
      <c r="Q897" s="7" t="s">
        <v>1010</v>
      </c>
      <c r="R897" s="7"/>
      <c r="S897" s="25" t="s">
        <v>1011</v>
      </c>
      <c r="T897" s="26" t="s">
        <v>54</v>
      </c>
      <c r="V897" s="9" t="s">
        <v>1428</v>
      </c>
    </row>
    <row r="898" spans="1:22" x14ac:dyDescent="0.3">
      <c r="A898" s="19" t="s">
        <v>1013</v>
      </c>
      <c r="B898" s="6" t="s">
        <v>7</v>
      </c>
      <c r="C898" s="6" t="s">
        <v>16</v>
      </c>
      <c r="D898" s="6" t="s">
        <v>27</v>
      </c>
      <c r="E898" s="7" t="s">
        <v>51</v>
      </c>
      <c r="F898" s="6" t="s">
        <v>76</v>
      </c>
      <c r="G898" s="6" t="s">
        <v>836</v>
      </c>
      <c r="H898" s="6" t="s">
        <v>44</v>
      </c>
      <c r="I898" s="34">
        <v>41807</v>
      </c>
      <c r="J898" s="34">
        <v>43004</v>
      </c>
      <c r="K898" s="6">
        <v>24</v>
      </c>
      <c r="L898" s="6" t="s">
        <v>70</v>
      </c>
      <c r="M898" s="6" t="s">
        <v>85</v>
      </c>
      <c r="N898" s="6" t="s">
        <v>229</v>
      </c>
      <c r="O898" s="16">
        <v>43111</v>
      </c>
      <c r="P898" s="7" t="s">
        <v>1016</v>
      </c>
      <c r="Q898" s="7"/>
      <c r="R898" s="7" t="s">
        <v>1015</v>
      </c>
      <c r="S898" s="25" t="s">
        <v>1014</v>
      </c>
      <c r="T898" s="26" t="s">
        <v>54</v>
      </c>
      <c r="U898" s="8" t="s">
        <v>1017</v>
      </c>
    </row>
    <row r="899" spans="1:22" x14ac:dyDescent="0.3">
      <c r="A899" s="19" t="s">
        <v>783</v>
      </c>
      <c r="B899" s="6" t="s">
        <v>6</v>
      </c>
      <c r="C899" s="6" t="s">
        <v>16</v>
      </c>
      <c r="D899" s="6" t="s">
        <v>25</v>
      </c>
      <c r="E899" s="7" t="s">
        <v>783</v>
      </c>
      <c r="F899" s="40" t="s">
        <v>3861</v>
      </c>
      <c r="G899" s="6" t="s">
        <v>34</v>
      </c>
      <c r="H899" s="6" t="s">
        <v>44</v>
      </c>
      <c r="I899" s="34">
        <v>42436</v>
      </c>
      <c r="J899" s="34">
        <v>43098</v>
      </c>
      <c r="K899" s="6">
        <v>22</v>
      </c>
      <c r="L899" s="6" t="s">
        <v>67</v>
      </c>
      <c r="M899" s="6" t="s">
        <v>85</v>
      </c>
      <c r="N899" s="6" t="s">
        <v>230</v>
      </c>
      <c r="O899" s="16">
        <v>43109</v>
      </c>
      <c r="P899" s="7" t="s">
        <v>784</v>
      </c>
      <c r="Q899" s="7" t="s">
        <v>787</v>
      </c>
      <c r="R899" s="7" t="s">
        <v>786</v>
      </c>
      <c r="S899" s="25" t="s">
        <v>785</v>
      </c>
      <c r="T899" s="26" t="s">
        <v>54</v>
      </c>
    </row>
    <row r="900" spans="1:22" x14ac:dyDescent="0.3">
      <c r="A900" s="19" t="s">
        <v>1395</v>
      </c>
      <c r="B900" s="6" t="s">
        <v>3855</v>
      </c>
      <c r="C900" s="6" t="s">
        <v>16</v>
      </c>
      <c r="D900" s="6" t="s">
        <v>2682</v>
      </c>
      <c r="E900" s="7" t="s">
        <v>909</v>
      </c>
      <c r="F900" s="6" t="s">
        <v>3862</v>
      </c>
      <c r="G900" s="6" t="s">
        <v>34</v>
      </c>
      <c r="H900" s="6" t="s">
        <v>44</v>
      </c>
      <c r="I900" s="34">
        <v>42552</v>
      </c>
      <c r="J900" s="34">
        <v>42860</v>
      </c>
      <c r="K900" s="6">
        <v>5</v>
      </c>
      <c r="L900" s="6" t="s">
        <v>70</v>
      </c>
      <c r="M900" s="6" t="s">
        <v>85</v>
      </c>
      <c r="N900" s="6" t="s">
        <v>229</v>
      </c>
      <c r="O900" s="16">
        <v>43115</v>
      </c>
      <c r="P900" s="7" t="s">
        <v>1394</v>
      </c>
      <c r="Q900" s="7" t="s">
        <v>51</v>
      </c>
      <c r="R900" s="7" t="s">
        <v>51</v>
      </c>
      <c r="S900" s="8" t="s">
        <v>51</v>
      </c>
      <c r="T900" s="26" t="s">
        <v>54</v>
      </c>
    </row>
    <row r="901" spans="1:22" x14ac:dyDescent="0.3">
      <c r="A901" s="19" t="s">
        <v>788</v>
      </c>
      <c r="B901" s="6" t="s">
        <v>157</v>
      </c>
      <c r="C901" s="6" t="s">
        <v>16</v>
      </c>
      <c r="D901" s="6" t="s">
        <v>27</v>
      </c>
      <c r="E901" s="7" t="s">
        <v>51</v>
      </c>
      <c r="F901" s="6" t="s">
        <v>3862</v>
      </c>
      <c r="G901" s="6" t="s">
        <v>37</v>
      </c>
      <c r="H901" s="6" t="s">
        <v>43</v>
      </c>
      <c r="I901" s="34">
        <v>42397</v>
      </c>
      <c r="J901" s="34">
        <v>43104</v>
      </c>
      <c r="K901" s="6">
        <v>69</v>
      </c>
      <c r="L901" s="6" t="s">
        <v>70</v>
      </c>
      <c r="M901" s="6" t="s">
        <v>85</v>
      </c>
      <c r="N901" s="6" t="s">
        <v>230</v>
      </c>
      <c r="O901" s="16">
        <v>43109</v>
      </c>
      <c r="P901" s="7" t="s">
        <v>791</v>
      </c>
      <c r="Q901" s="7" t="s">
        <v>789</v>
      </c>
      <c r="R901" s="7" t="s">
        <v>51</v>
      </c>
      <c r="S901" s="25" t="s">
        <v>790</v>
      </c>
      <c r="T901" s="26" t="s">
        <v>54</v>
      </c>
    </row>
    <row r="902" spans="1:22" s="51" customFormat="1" x14ac:dyDescent="0.3">
      <c r="A902" s="19" t="s">
        <v>1018</v>
      </c>
      <c r="B902" s="6" t="s">
        <v>8</v>
      </c>
      <c r="C902" s="6" t="s">
        <v>16</v>
      </c>
      <c r="D902" s="6" t="s">
        <v>25</v>
      </c>
      <c r="E902" s="44" t="s">
        <v>1018</v>
      </c>
      <c r="F902" s="6" t="s">
        <v>3862</v>
      </c>
      <c r="G902" s="6" t="s">
        <v>35</v>
      </c>
      <c r="H902" s="6" t="s">
        <v>43</v>
      </c>
      <c r="I902" s="34">
        <v>40805</v>
      </c>
      <c r="J902" s="34">
        <v>42991</v>
      </c>
      <c r="K902" s="6">
        <v>39</v>
      </c>
      <c r="L902" s="6" t="s">
        <v>70</v>
      </c>
      <c r="M902" s="6" t="s">
        <v>85</v>
      </c>
      <c r="N902" s="6" t="s">
        <v>229</v>
      </c>
      <c r="O902" s="16">
        <v>43111</v>
      </c>
      <c r="P902" s="7" t="s">
        <v>1020</v>
      </c>
      <c r="Q902" s="7" t="s">
        <v>1022</v>
      </c>
      <c r="R902" s="7" t="s">
        <v>1021</v>
      </c>
      <c r="S902" s="25" t="s">
        <v>1019</v>
      </c>
      <c r="T902" s="26" t="s">
        <v>54</v>
      </c>
      <c r="U902" s="8"/>
      <c r="V902" s="9" t="s">
        <v>1428</v>
      </c>
    </row>
    <row r="903" spans="1:22" x14ac:dyDescent="0.3">
      <c r="A903" s="19" t="s">
        <v>792</v>
      </c>
      <c r="B903" s="6" t="s">
        <v>6</v>
      </c>
      <c r="C903" s="6" t="s">
        <v>16</v>
      </c>
      <c r="D903" s="6" t="s">
        <v>24</v>
      </c>
      <c r="E903" s="7" t="s">
        <v>373</v>
      </c>
      <c r="F903" s="40" t="s">
        <v>3861</v>
      </c>
      <c r="G903" s="6" t="s">
        <v>34</v>
      </c>
      <c r="H903" s="6" t="s">
        <v>43</v>
      </c>
      <c r="I903" s="34">
        <v>42856</v>
      </c>
      <c r="J903" s="34">
        <v>42912</v>
      </c>
      <c r="K903" s="6">
        <v>9</v>
      </c>
      <c r="L903" s="6" t="s">
        <v>68</v>
      </c>
      <c r="M903" s="6" t="s">
        <v>87</v>
      </c>
      <c r="N903" s="6" t="s">
        <v>229</v>
      </c>
      <c r="O903" s="16">
        <v>43109</v>
      </c>
      <c r="P903" s="7" t="s">
        <v>796</v>
      </c>
      <c r="Q903" s="7" t="s">
        <v>795</v>
      </c>
      <c r="R903" s="7" t="s">
        <v>794</v>
      </c>
      <c r="S903" s="25" t="s">
        <v>793</v>
      </c>
      <c r="T903" s="26" t="s">
        <v>54</v>
      </c>
    </row>
    <row r="904" spans="1:22" x14ac:dyDescent="0.3">
      <c r="A904" s="19" t="s">
        <v>1024</v>
      </c>
      <c r="B904" s="6" t="s">
        <v>6</v>
      </c>
      <c r="C904" s="6" t="s">
        <v>16</v>
      </c>
      <c r="D904" s="6" t="s">
        <v>25</v>
      </c>
      <c r="E904" s="7" t="s">
        <v>1024</v>
      </c>
      <c r="F904" s="40" t="s">
        <v>3861</v>
      </c>
      <c r="G904" s="6" t="s">
        <v>37</v>
      </c>
      <c r="H904" s="6" t="s">
        <v>43</v>
      </c>
      <c r="I904" s="34">
        <v>42404</v>
      </c>
      <c r="J904" s="34">
        <v>43032</v>
      </c>
      <c r="K904" s="6">
        <v>85</v>
      </c>
      <c r="L904" s="6" t="s">
        <v>70</v>
      </c>
      <c r="M904" s="6" t="s">
        <v>85</v>
      </c>
      <c r="N904" s="6" t="s">
        <v>230</v>
      </c>
      <c r="O904" s="16">
        <v>43111</v>
      </c>
      <c r="P904" s="7" t="s">
        <v>1025</v>
      </c>
      <c r="Q904" s="7" t="s">
        <v>51</v>
      </c>
      <c r="R904" s="7" t="s">
        <v>1026</v>
      </c>
      <c r="S904" s="25" t="s">
        <v>1023</v>
      </c>
      <c r="T904" s="26" t="s">
        <v>54</v>
      </c>
      <c r="V904" s="9" t="s">
        <v>1428</v>
      </c>
    </row>
    <row r="905" spans="1:22" x14ac:dyDescent="0.3">
      <c r="A905" s="19" t="s">
        <v>1032</v>
      </c>
      <c r="B905" s="6" t="s">
        <v>944</v>
      </c>
      <c r="C905" s="6" t="s">
        <v>16</v>
      </c>
      <c r="D905" s="6" t="s">
        <v>27</v>
      </c>
      <c r="E905" s="7" t="s">
        <v>51</v>
      </c>
      <c r="F905" s="6" t="s">
        <v>3862</v>
      </c>
      <c r="G905" s="6" t="s">
        <v>34</v>
      </c>
      <c r="H905" s="6" t="s">
        <v>43</v>
      </c>
      <c r="I905" s="34">
        <v>42284</v>
      </c>
      <c r="J905" s="34">
        <v>43103</v>
      </c>
      <c r="K905" s="6">
        <v>28</v>
      </c>
      <c r="L905" s="6" t="s">
        <v>67</v>
      </c>
      <c r="M905" s="6" t="s">
        <v>85</v>
      </c>
      <c r="N905" s="6" t="s">
        <v>230</v>
      </c>
      <c r="O905" s="16">
        <v>43111</v>
      </c>
      <c r="P905" s="7" t="s">
        <v>1034</v>
      </c>
      <c r="Q905" s="7" t="s">
        <v>1033</v>
      </c>
      <c r="R905" s="7" t="s">
        <v>51</v>
      </c>
      <c r="S905" s="25" t="s">
        <v>1035</v>
      </c>
      <c r="T905" s="26" t="s">
        <v>54</v>
      </c>
    </row>
    <row r="906" spans="1:22" x14ac:dyDescent="0.3">
      <c r="A906" s="19" t="s">
        <v>1027</v>
      </c>
      <c r="B906" s="6" t="s">
        <v>6</v>
      </c>
      <c r="C906" s="6" t="s">
        <v>16</v>
      </c>
      <c r="D906" s="6" t="s">
        <v>24</v>
      </c>
      <c r="E906" s="7" t="s">
        <v>1031</v>
      </c>
      <c r="F906" s="6" t="s">
        <v>3862</v>
      </c>
      <c r="G906" s="6" t="s">
        <v>36</v>
      </c>
      <c r="H906" s="6" t="s">
        <v>44</v>
      </c>
      <c r="I906" s="34">
        <v>41262</v>
      </c>
      <c r="J906" s="34">
        <v>43080</v>
      </c>
      <c r="K906" s="6">
        <v>80</v>
      </c>
      <c r="L906" s="6" t="s">
        <v>66</v>
      </c>
      <c r="M906" s="6" t="s">
        <v>85</v>
      </c>
      <c r="N906" s="6" t="s">
        <v>230</v>
      </c>
      <c r="O906" s="16">
        <v>43111</v>
      </c>
      <c r="P906" s="7" t="s">
        <v>1029</v>
      </c>
      <c r="Q906" s="7" t="s">
        <v>1030</v>
      </c>
      <c r="R906" s="7" t="s">
        <v>51</v>
      </c>
      <c r="S906" s="25" t="s">
        <v>1028</v>
      </c>
      <c r="T906" s="26" t="s">
        <v>54</v>
      </c>
    </row>
    <row r="907" spans="1:22" x14ac:dyDescent="0.3">
      <c r="A907" s="19" t="s">
        <v>1054</v>
      </c>
      <c r="B907" s="6" t="s">
        <v>8</v>
      </c>
      <c r="C907" s="6" t="s">
        <v>16</v>
      </c>
      <c r="D907" s="6" t="s">
        <v>27</v>
      </c>
      <c r="E907" s="7" t="s">
        <v>51</v>
      </c>
      <c r="F907" s="6" t="s">
        <v>3862</v>
      </c>
      <c r="G907" s="6" t="s">
        <v>34</v>
      </c>
      <c r="H907" s="6" t="s">
        <v>44</v>
      </c>
      <c r="I907" s="34">
        <v>42250</v>
      </c>
      <c r="J907" s="34">
        <v>43107</v>
      </c>
      <c r="K907" s="6">
        <v>50</v>
      </c>
      <c r="L907" s="6" t="s">
        <v>70</v>
      </c>
      <c r="M907" s="6" t="s">
        <v>85</v>
      </c>
      <c r="N907" s="6" t="s">
        <v>230</v>
      </c>
      <c r="O907" s="16">
        <v>43111</v>
      </c>
      <c r="P907" s="7" t="s">
        <v>1056</v>
      </c>
      <c r="Q907" s="7" t="s">
        <v>51</v>
      </c>
      <c r="R907" s="7" t="s">
        <v>51</v>
      </c>
      <c r="S907" s="25" t="s">
        <v>1055</v>
      </c>
      <c r="T907" s="26" t="s">
        <v>54</v>
      </c>
    </row>
    <row r="908" spans="1:22" x14ac:dyDescent="0.3">
      <c r="A908" s="19" t="s">
        <v>1039</v>
      </c>
      <c r="B908" s="6" t="s">
        <v>8</v>
      </c>
      <c r="C908" s="6" t="s">
        <v>843</v>
      </c>
      <c r="D908" s="6" t="s">
        <v>25</v>
      </c>
      <c r="E908" s="7" t="s">
        <v>845</v>
      </c>
      <c r="F908" s="6" t="s">
        <v>3862</v>
      </c>
      <c r="G908" s="6" t="s">
        <v>1043</v>
      </c>
      <c r="H908" s="6" t="s">
        <v>43</v>
      </c>
      <c r="I908" s="34">
        <v>42793</v>
      </c>
      <c r="J908" s="34">
        <v>42836</v>
      </c>
      <c r="K908" s="6">
        <v>5</v>
      </c>
      <c r="L908" s="6" t="s">
        <v>70</v>
      </c>
      <c r="M908" s="6" t="s">
        <v>85</v>
      </c>
      <c r="N908" s="6" t="s">
        <v>229</v>
      </c>
      <c r="O908" s="16">
        <v>43111</v>
      </c>
      <c r="P908" s="7" t="s">
        <v>1042</v>
      </c>
      <c r="Q908" s="7" t="s">
        <v>51</v>
      </c>
      <c r="R908" s="7" t="s">
        <v>51</v>
      </c>
      <c r="S908" s="25" t="s">
        <v>1041</v>
      </c>
      <c r="T908" s="26" t="s">
        <v>54</v>
      </c>
      <c r="V908" s="9" t="s">
        <v>1428</v>
      </c>
    </row>
    <row r="909" spans="1:22" x14ac:dyDescent="0.3">
      <c r="A909" s="19" t="s">
        <v>1036</v>
      </c>
      <c r="B909" s="6" t="s">
        <v>6</v>
      </c>
      <c r="C909" s="6" t="s">
        <v>16</v>
      </c>
      <c r="D909" s="6" t="s">
        <v>24</v>
      </c>
      <c r="E909" s="7" t="s">
        <v>1037</v>
      </c>
      <c r="F909" s="40" t="s">
        <v>3861</v>
      </c>
      <c r="G909" s="6" t="s">
        <v>34</v>
      </c>
      <c r="H909" s="6" t="s">
        <v>44</v>
      </c>
      <c r="I909" s="34">
        <v>39506</v>
      </c>
      <c r="J909" s="34">
        <v>40240</v>
      </c>
      <c r="K909" s="6">
        <v>78</v>
      </c>
      <c r="L909" s="6" t="s">
        <v>70</v>
      </c>
      <c r="M909" s="6" t="s">
        <v>87</v>
      </c>
      <c r="N909" s="6" t="s">
        <v>231</v>
      </c>
      <c r="O909" s="16">
        <v>43111</v>
      </c>
      <c r="P909" s="7" t="s">
        <v>51</v>
      </c>
      <c r="Q909" s="7" t="s">
        <v>51</v>
      </c>
      <c r="R909" s="7" t="s">
        <v>51</v>
      </c>
      <c r="S909" s="25" t="s">
        <v>1038</v>
      </c>
      <c r="T909" s="26" t="s">
        <v>54</v>
      </c>
    </row>
    <row r="910" spans="1:22" x14ac:dyDescent="0.3">
      <c r="A910" s="19" t="s">
        <v>782</v>
      </c>
      <c r="B910" s="6" t="s">
        <v>6</v>
      </c>
      <c r="C910" s="6" t="s">
        <v>16</v>
      </c>
      <c r="D910" s="6" t="s">
        <v>27</v>
      </c>
      <c r="E910" s="7" t="s">
        <v>51</v>
      </c>
      <c r="F910" s="6" t="s">
        <v>76</v>
      </c>
      <c r="G910" s="6" t="s">
        <v>40</v>
      </c>
      <c r="H910" s="6" t="s">
        <v>43</v>
      </c>
      <c r="I910" s="34">
        <v>42772</v>
      </c>
      <c r="J910" s="34">
        <v>42935</v>
      </c>
      <c r="K910" s="6">
        <v>2</v>
      </c>
      <c r="L910" s="6" t="s">
        <v>70</v>
      </c>
      <c r="M910" s="6" t="s">
        <v>85</v>
      </c>
      <c r="N910" s="6" t="s">
        <v>229</v>
      </c>
      <c r="O910" s="16">
        <v>43109</v>
      </c>
      <c r="P910" s="7" t="s">
        <v>51</v>
      </c>
      <c r="Q910" s="7" t="s">
        <v>51</v>
      </c>
      <c r="R910" s="7" t="s">
        <v>51</v>
      </c>
      <c r="S910" s="25" t="s">
        <v>780</v>
      </c>
      <c r="T910" s="26" t="s">
        <v>54</v>
      </c>
      <c r="U910" s="8" t="s">
        <v>781</v>
      </c>
    </row>
    <row r="911" spans="1:22" x14ac:dyDescent="0.3">
      <c r="A911" s="19" t="s">
        <v>1052</v>
      </c>
      <c r="B911" s="6" t="s">
        <v>4</v>
      </c>
      <c r="C911" s="6" t="s">
        <v>843</v>
      </c>
      <c r="D911" s="6" t="s">
        <v>2682</v>
      </c>
      <c r="E911" s="44" t="s">
        <v>1052</v>
      </c>
      <c r="F911" s="6" t="s">
        <v>3862</v>
      </c>
      <c r="G911" s="6" t="s">
        <v>34</v>
      </c>
      <c r="H911" s="6" t="s">
        <v>43</v>
      </c>
      <c r="I911" s="34">
        <v>43040</v>
      </c>
      <c r="J911" s="34">
        <v>43110</v>
      </c>
      <c r="K911" s="6">
        <v>7</v>
      </c>
      <c r="L911" s="6" t="s">
        <v>71</v>
      </c>
      <c r="M911" s="6" t="s">
        <v>85</v>
      </c>
      <c r="N911" s="6" t="s">
        <v>230</v>
      </c>
      <c r="O911" s="16">
        <v>43111</v>
      </c>
      <c r="P911" s="7" t="s">
        <v>51</v>
      </c>
      <c r="Q911" s="7" t="s">
        <v>51</v>
      </c>
      <c r="R911" s="7" t="s">
        <v>51</v>
      </c>
      <c r="S911" s="25" t="s">
        <v>1053</v>
      </c>
      <c r="T911" s="26" t="s">
        <v>54</v>
      </c>
      <c r="V911" s="2" t="s">
        <v>1428</v>
      </c>
    </row>
    <row r="912" spans="1:22" x14ac:dyDescent="0.3">
      <c r="A912" s="19" t="s">
        <v>1049</v>
      </c>
      <c r="B912" s="6" t="s">
        <v>3855</v>
      </c>
      <c r="C912" s="6" t="s">
        <v>16</v>
      </c>
      <c r="D912" s="6" t="s">
        <v>2682</v>
      </c>
      <c r="E912" s="7" t="s">
        <v>909</v>
      </c>
      <c r="F912" s="6" t="s">
        <v>3862</v>
      </c>
      <c r="G912" s="6" t="s">
        <v>34</v>
      </c>
      <c r="H912" s="6" t="s">
        <v>43</v>
      </c>
      <c r="I912" s="34">
        <v>40806</v>
      </c>
      <c r="J912" s="34">
        <v>41676</v>
      </c>
      <c r="K912" s="6">
        <v>9</v>
      </c>
      <c r="L912" s="6" t="s">
        <v>67</v>
      </c>
      <c r="M912" s="6" t="s">
        <v>85</v>
      </c>
      <c r="N912" s="6" t="s">
        <v>231</v>
      </c>
      <c r="O912" s="16">
        <v>43111</v>
      </c>
      <c r="P912" s="7" t="s">
        <v>1051</v>
      </c>
      <c r="Q912" s="7" t="s">
        <v>51</v>
      </c>
      <c r="R912" s="7" t="s">
        <v>51</v>
      </c>
      <c r="S912" s="25" t="s">
        <v>1050</v>
      </c>
      <c r="T912" s="26" t="s">
        <v>54</v>
      </c>
      <c r="V912" s="9" t="s">
        <v>1428</v>
      </c>
    </row>
    <row r="913" spans="1:22" x14ac:dyDescent="0.3">
      <c r="A913" s="19" t="s">
        <v>1408</v>
      </c>
      <c r="B913" s="6" t="s">
        <v>3855</v>
      </c>
      <c r="C913" s="6" t="s">
        <v>16</v>
      </c>
      <c r="D913" s="6" t="s">
        <v>2682</v>
      </c>
      <c r="E913" s="7" t="s">
        <v>909</v>
      </c>
      <c r="F913" s="6" t="s">
        <v>3862</v>
      </c>
      <c r="G913" s="6" t="s">
        <v>34</v>
      </c>
      <c r="H913" s="6" t="s">
        <v>43</v>
      </c>
      <c r="I913" s="34">
        <v>39939</v>
      </c>
      <c r="J913" s="34">
        <v>41789</v>
      </c>
      <c r="K913" s="6">
        <v>7</v>
      </c>
      <c r="L913" s="6" t="s">
        <v>70</v>
      </c>
      <c r="M913" s="6" t="s">
        <v>85</v>
      </c>
      <c r="N913" s="6" t="s">
        <v>231</v>
      </c>
      <c r="O913" s="16">
        <v>43115</v>
      </c>
      <c r="P913" s="25" t="s">
        <v>1409</v>
      </c>
      <c r="Q913" s="7" t="s">
        <v>51</v>
      </c>
      <c r="R913" s="7" t="s">
        <v>51</v>
      </c>
      <c r="S913" s="25" t="s">
        <v>1410</v>
      </c>
      <c r="T913" s="26" t="s">
        <v>54</v>
      </c>
      <c r="V913" s="9" t="s">
        <v>1428</v>
      </c>
    </row>
    <row r="914" spans="1:22" x14ac:dyDescent="0.3">
      <c r="A914" s="19" t="s">
        <v>1044</v>
      </c>
      <c r="B914" s="6" t="s">
        <v>6</v>
      </c>
      <c r="C914" s="6" t="s">
        <v>16</v>
      </c>
      <c r="D914" s="6" t="s">
        <v>25</v>
      </c>
      <c r="E914" s="7" t="s">
        <v>1045</v>
      </c>
      <c r="F914" s="6" t="s">
        <v>3862</v>
      </c>
      <c r="G914" s="6" t="s">
        <v>35</v>
      </c>
      <c r="H914" s="6" t="s">
        <v>43</v>
      </c>
      <c r="I914" s="34">
        <v>42388</v>
      </c>
      <c r="J914" s="34">
        <v>42503</v>
      </c>
      <c r="K914" s="6">
        <v>11</v>
      </c>
      <c r="L914" s="6" t="s">
        <v>71</v>
      </c>
      <c r="M914" s="6" t="s">
        <v>85</v>
      </c>
      <c r="N914" s="6" t="s">
        <v>231</v>
      </c>
      <c r="O914" s="16">
        <v>43111</v>
      </c>
      <c r="P914" s="7" t="s">
        <v>1048</v>
      </c>
      <c r="Q914" s="7" t="s">
        <v>1047</v>
      </c>
      <c r="R914" s="7" t="s">
        <v>1046</v>
      </c>
      <c r="S914" s="25" t="s">
        <v>1046</v>
      </c>
      <c r="T914" s="26" t="s">
        <v>54</v>
      </c>
      <c r="V914" s="9" t="s">
        <v>1428</v>
      </c>
    </row>
    <row r="915" spans="1:22" x14ac:dyDescent="0.3">
      <c r="A915" s="19" t="s">
        <v>982</v>
      </c>
      <c r="B915" s="6" t="s">
        <v>6</v>
      </c>
      <c r="C915" s="6" t="s">
        <v>18</v>
      </c>
      <c r="D915" s="6" t="s">
        <v>2682</v>
      </c>
      <c r="E915" s="7" t="s">
        <v>983</v>
      </c>
      <c r="F915" s="6" t="s">
        <v>3860</v>
      </c>
      <c r="G915" s="6" t="s">
        <v>35</v>
      </c>
      <c r="H915" s="6" t="s">
        <v>44</v>
      </c>
      <c r="I915" s="34">
        <v>43096</v>
      </c>
      <c r="J915" s="34">
        <v>43110</v>
      </c>
      <c r="K915" s="6">
        <v>8</v>
      </c>
      <c r="L915" s="6" t="s">
        <v>66</v>
      </c>
      <c r="M915" s="6" t="s">
        <v>85</v>
      </c>
      <c r="N915" s="6" t="s">
        <v>230</v>
      </c>
      <c r="O915" s="16">
        <v>43110</v>
      </c>
      <c r="P915" s="25" t="s">
        <v>984</v>
      </c>
      <c r="Q915" s="7" t="s">
        <v>51</v>
      </c>
      <c r="R915" s="7" t="s">
        <v>51</v>
      </c>
      <c r="S915" s="25" t="s">
        <v>985</v>
      </c>
      <c r="T915" s="26" t="s">
        <v>54</v>
      </c>
    </row>
    <row r="916" spans="1:22" x14ac:dyDescent="0.3">
      <c r="A916" s="19" t="s">
        <v>991</v>
      </c>
      <c r="B916" s="6" t="s">
        <v>6</v>
      </c>
      <c r="C916" s="6" t="s">
        <v>16</v>
      </c>
      <c r="D916" s="6" t="s">
        <v>25</v>
      </c>
      <c r="E916" s="7" t="s">
        <v>992</v>
      </c>
      <c r="F916" s="6" t="s">
        <v>3860</v>
      </c>
      <c r="G916" s="6" t="s">
        <v>35</v>
      </c>
      <c r="H916" s="6" t="s">
        <v>43</v>
      </c>
      <c r="I916" s="34">
        <v>42724</v>
      </c>
      <c r="J916" s="34">
        <v>43109</v>
      </c>
      <c r="K916" s="6">
        <v>17</v>
      </c>
      <c r="L916" s="6" t="s">
        <v>70</v>
      </c>
      <c r="M916" s="6" t="s">
        <v>85</v>
      </c>
      <c r="N916" s="6" t="s">
        <v>230</v>
      </c>
      <c r="O916" s="16">
        <v>43111</v>
      </c>
      <c r="P916" s="7" t="s">
        <v>996</v>
      </c>
      <c r="Q916" s="7" t="s">
        <v>51</v>
      </c>
      <c r="R916" s="7" t="s">
        <v>51</v>
      </c>
      <c r="S916" s="25" t="s">
        <v>995</v>
      </c>
      <c r="T916" s="26" t="s">
        <v>54</v>
      </c>
      <c r="U916" s="8" t="s">
        <v>984</v>
      </c>
    </row>
    <row r="917" spans="1:22" x14ac:dyDescent="0.3">
      <c r="A917" s="19" t="s">
        <v>997</v>
      </c>
      <c r="B917" s="6" t="s">
        <v>8</v>
      </c>
      <c r="C917" s="6" t="s">
        <v>843</v>
      </c>
      <c r="D917" s="6" t="s">
        <v>27</v>
      </c>
      <c r="E917" s="7" t="s">
        <v>51</v>
      </c>
      <c r="F917" s="6" t="s">
        <v>3862</v>
      </c>
      <c r="G917" s="6" t="s">
        <v>36</v>
      </c>
      <c r="H917" s="6" t="s">
        <v>44</v>
      </c>
      <c r="I917" s="34">
        <v>40928</v>
      </c>
      <c r="J917" s="34">
        <v>41265</v>
      </c>
      <c r="K917" s="6">
        <v>39</v>
      </c>
      <c r="L917" s="6" t="s">
        <v>70</v>
      </c>
      <c r="M917" s="6" t="s">
        <v>85</v>
      </c>
      <c r="N917" s="6" t="s">
        <v>231</v>
      </c>
      <c r="O917" s="16">
        <v>43111</v>
      </c>
      <c r="P917" s="25" t="s">
        <v>999</v>
      </c>
      <c r="Q917" s="7" t="s">
        <v>51</v>
      </c>
      <c r="R917" s="7" t="s">
        <v>51</v>
      </c>
      <c r="S917" s="25" t="s">
        <v>998</v>
      </c>
      <c r="T917" s="26" t="s">
        <v>54</v>
      </c>
    </row>
    <row r="918" spans="1:22" x14ac:dyDescent="0.3">
      <c r="A918" s="19" t="s">
        <v>1000</v>
      </c>
      <c r="B918" s="6" t="s">
        <v>8</v>
      </c>
      <c r="C918" s="6" t="s">
        <v>16</v>
      </c>
      <c r="D918" s="6" t="s">
        <v>27</v>
      </c>
      <c r="E918" s="7" t="s">
        <v>51</v>
      </c>
      <c r="F918" s="6" t="s">
        <v>3862</v>
      </c>
      <c r="G918" s="6" t="s">
        <v>36</v>
      </c>
      <c r="H918" s="6" t="s">
        <v>43</v>
      </c>
      <c r="I918" s="34">
        <v>42724</v>
      </c>
      <c r="J918" s="34">
        <v>43106</v>
      </c>
      <c r="K918" s="6">
        <v>7</v>
      </c>
      <c r="L918" s="6" t="s">
        <v>70</v>
      </c>
      <c r="M918" s="6" t="s">
        <v>85</v>
      </c>
      <c r="N918" s="6" t="s">
        <v>230</v>
      </c>
      <c r="O918" s="16">
        <v>43111</v>
      </c>
      <c r="P918" s="25" t="s">
        <v>1002</v>
      </c>
      <c r="Q918" s="7" t="s">
        <v>51</v>
      </c>
      <c r="R918" s="7" t="s">
        <v>51</v>
      </c>
      <c r="S918" s="25" t="s">
        <v>1001</v>
      </c>
      <c r="T918" s="26" t="s">
        <v>54</v>
      </c>
    </row>
    <row r="919" spans="1:22" x14ac:dyDescent="0.3">
      <c r="A919" s="19" t="s">
        <v>1003</v>
      </c>
      <c r="B919" s="6" t="s">
        <v>6</v>
      </c>
      <c r="C919" s="6" t="s">
        <v>16</v>
      </c>
      <c r="D919" s="6" t="s">
        <v>27</v>
      </c>
      <c r="E919" s="7" t="s">
        <v>51</v>
      </c>
      <c r="F919" s="6" t="s">
        <v>3860</v>
      </c>
      <c r="G919" s="6" t="s">
        <v>34</v>
      </c>
      <c r="H919" s="6" t="s">
        <v>43</v>
      </c>
      <c r="I919" s="34">
        <v>42250</v>
      </c>
      <c r="J919" s="34">
        <v>42526</v>
      </c>
      <c r="K919" s="6">
        <v>41</v>
      </c>
      <c r="L919" s="6" t="s">
        <v>70</v>
      </c>
      <c r="M919" s="6" t="s">
        <v>85</v>
      </c>
      <c r="N919" s="6" t="s">
        <v>231</v>
      </c>
      <c r="O919" s="16">
        <v>43111</v>
      </c>
      <c r="P919" s="25" t="s">
        <v>1007</v>
      </c>
      <c r="Q919" s="7" t="s">
        <v>1004</v>
      </c>
      <c r="R919" s="7" t="s">
        <v>1005</v>
      </c>
      <c r="S919" s="25" t="s">
        <v>1006</v>
      </c>
      <c r="T919" s="26" t="s">
        <v>54</v>
      </c>
    </row>
    <row r="920" spans="1:22" x14ac:dyDescent="0.3">
      <c r="A920" s="19" t="s">
        <v>896</v>
      </c>
      <c r="B920" s="6" t="s">
        <v>4</v>
      </c>
      <c r="C920" s="6" t="s">
        <v>16</v>
      </c>
      <c r="D920" s="6" t="s">
        <v>24</v>
      </c>
      <c r="E920" s="7" t="s">
        <v>897</v>
      </c>
      <c r="F920" s="40" t="s">
        <v>3861</v>
      </c>
      <c r="G920" s="6" t="s">
        <v>898</v>
      </c>
      <c r="H920" s="6" t="s">
        <v>43</v>
      </c>
      <c r="I920" s="34">
        <v>39651</v>
      </c>
      <c r="J920" s="34">
        <v>43110</v>
      </c>
      <c r="K920" s="6">
        <v>63</v>
      </c>
      <c r="L920" s="6" t="s">
        <v>70</v>
      </c>
      <c r="M920" s="6" t="s">
        <v>85</v>
      </c>
      <c r="N920" s="6" t="s">
        <v>230</v>
      </c>
      <c r="O920" s="16">
        <v>43110</v>
      </c>
      <c r="P920" s="7" t="s">
        <v>900</v>
      </c>
      <c r="Q920" s="7" t="s">
        <v>51</v>
      </c>
      <c r="R920" s="7" t="s">
        <v>51</v>
      </c>
      <c r="S920" s="25" t="s">
        <v>899</v>
      </c>
      <c r="T920" s="26" t="s">
        <v>54</v>
      </c>
    </row>
    <row r="921" spans="1:22" x14ac:dyDescent="0.3">
      <c r="A921" s="19" t="s">
        <v>901</v>
      </c>
      <c r="B921" s="6" t="s">
        <v>7</v>
      </c>
      <c r="C921" s="6" t="s">
        <v>16</v>
      </c>
      <c r="D921" s="6" t="s">
        <v>27</v>
      </c>
      <c r="E921" s="7" t="s">
        <v>51</v>
      </c>
      <c r="F921" s="6" t="s">
        <v>3862</v>
      </c>
      <c r="G921" s="6" t="s">
        <v>34</v>
      </c>
      <c r="H921" s="6" t="s">
        <v>44</v>
      </c>
      <c r="I921" s="34">
        <v>41751</v>
      </c>
      <c r="J921" s="34">
        <v>43108</v>
      </c>
      <c r="K921" s="6">
        <v>107</v>
      </c>
      <c r="L921" s="6" t="s">
        <v>71</v>
      </c>
      <c r="M921" s="6" t="s">
        <v>82</v>
      </c>
      <c r="N921" s="6" t="s">
        <v>230</v>
      </c>
      <c r="O921" s="16">
        <v>43110</v>
      </c>
      <c r="P921" s="7" t="s">
        <v>900</v>
      </c>
      <c r="Q921" s="7" t="s">
        <v>903</v>
      </c>
      <c r="R921" s="7" t="s">
        <v>902</v>
      </c>
      <c r="S921" s="25" t="s">
        <v>904</v>
      </c>
      <c r="T921" s="26" t="s">
        <v>54</v>
      </c>
    </row>
    <row r="922" spans="1:22" x14ac:dyDescent="0.3">
      <c r="A922" s="19" t="s">
        <v>797</v>
      </c>
      <c r="B922" s="6" t="s">
        <v>3902</v>
      </c>
      <c r="C922" s="6" t="s">
        <v>16</v>
      </c>
      <c r="D922" s="6" t="s">
        <v>27</v>
      </c>
      <c r="E922" s="7" t="s">
        <v>51</v>
      </c>
      <c r="F922" s="6" t="s">
        <v>3862</v>
      </c>
      <c r="G922" s="6" t="s">
        <v>34</v>
      </c>
      <c r="H922" s="6" t="s">
        <v>43</v>
      </c>
      <c r="I922" s="34">
        <v>42544</v>
      </c>
      <c r="J922" s="34">
        <v>43088</v>
      </c>
      <c r="K922" s="6">
        <v>35</v>
      </c>
      <c r="L922" s="6" t="s">
        <v>70</v>
      </c>
      <c r="M922" s="6" t="s">
        <v>85</v>
      </c>
      <c r="N922" s="6" t="s">
        <v>230</v>
      </c>
      <c r="O922" s="16">
        <v>43109</v>
      </c>
      <c r="P922" s="25" t="s">
        <v>800</v>
      </c>
      <c r="Q922" s="7" t="s">
        <v>801</v>
      </c>
      <c r="R922" s="7" t="s">
        <v>799</v>
      </c>
      <c r="S922" s="25" t="s">
        <v>798</v>
      </c>
      <c r="T922" s="26" t="s">
        <v>54</v>
      </c>
      <c r="U922" s="8" t="s">
        <v>800</v>
      </c>
    </row>
    <row r="923" spans="1:22" x14ac:dyDescent="0.3">
      <c r="A923" s="19" t="s">
        <v>905</v>
      </c>
      <c r="B923" s="6" t="s">
        <v>3855</v>
      </c>
      <c r="C923" s="6" t="s">
        <v>16</v>
      </c>
      <c r="D923" s="6" t="s">
        <v>27</v>
      </c>
      <c r="E923" s="7" t="s">
        <v>51</v>
      </c>
      <c r="F923" s="6" t="s">
        <v>76</v>
      </c>
      <c r="G923" s="6" t="s">
        <v>40</v>
      </c>
      <c r="H923" s="6" t="s">
        <v>44</v>
      </c>
      <c r="I923" s="34">
        <v>38990</v>
      </c>
      <c r="J923" s="34">
        <v>40244</v>
      </c>
      <c r="K923" s="6">
        <v>130</v>
      </c>
      <c r="L923" s="6" t="s">
        <v>70</v>
      </c>
      <c r="M923" s="6" t="s">
        <v>85</v>
      </c>
      <c r="N923" s="6" t="s">
        <v>231</v>
      </c>
      <c r="O923" s="16">
        <v>43110</v>
      </c>
      <c r="P923" s="7" t="s">
        <v>906</v>
      </c>
      <c r="Q923" s="7" t="s">
        <v>51</v>
      </c>
      <c r="R923" s="7" t="s">
        <v>51</v>
      </c>
      <c r="S923" s="25" t="s">
        <v>907</v>
      </c>
      <c r="T923" s="26" t="s">
        <v>54</v>
      </c>
    </row>
    <row r="924" spans="1:22" x14ac:dyDescent="0.3">
      <c r="A924" s="19" t="s">
        <v>908</v>
      </c>
      <c r="B924" s="6" t="s">
        <v>3855</v>
      </c>
      <c r="C924" s="6" t="s">
        <v>16</v>
      </c>
      <c r="D924" s="6" t="s">
        <v>2682</v>
      </c>
      <c r="E924" s="6" t="s">
        <v>909</v>
      </c>
      <c r="F924" s="6" t="s">
        <v>3862</v>
      </c>
      <c r="G924" s="6" t="s">
        <v>34</v>
      </c>
      <c r="H924" s="6" t="s">
        <v>44</v>
      </c>
      <c r="I924" s="34">
        <v>40587</v>
      </c>
      <c r="J924" s="34">
        <v>41676</v>
      </c>
      <c r="K924" s="6">
        <v>9</v>
      </c>
      <c r="L924" s="6" t="s">
        <v>70</v>
      </c>
      <c r="M924" s="6" t="s">
        <v>85</v>
      </c>
      <c r="N924" s="6" t="s">
        <v>231</v>
      </c>
      <c r="O924" s="16">
        <v>43110</v>
      </c>
      <c r="P924" s="7" t="s">
        <v>911</v>
      </c>
      <c r="Q924" s="7" t="s">
        <v>51</v>
      </c>
      <c r="R924" s="7" t="s">
        <v>51</v>
      </c>
      <c r="S924" s="25" t="s">
        <v>910</v>
      </c>
      <c r="T924" s="26" t="s">
        <v>54</v>
      </c>
    </row>
    <row r="925" spans="1:22" x14ac:dyDescent="0.3">
      <c r="A925" s="19" t="s">
        <v>912</v>
      </c>
      <c r="B925" s="6" t="s">
        <v>3855</v>
      </c>
      <c r="C925" s="6" t="s">
        <v>16</v>
      </c>
      <c r="D925" s="6" t="s">
        <v>27</v>
      </c>
      <c r="E925" s="7" t="s">
        <v>51</v>
      </c>
      <c r="F925" s="40" t="s">
        <v>3859</v>
      </c>
      <c r="G925" s="6" t="s">
        <v>34</v>
      </c>
      <c r="H925" s="6" t="s">
        <v>43</v>
      </c>
      <c r="I925" s="34">
        <v>43061</v>
      </c>
      <c r="J925" s="34">
        <v>43102</v>
      </c>
      <c r="K925" s="6">
        <v>4</v>
      </c>
      <c r="L925" s="6" t="s">
        <v>71</v>
      </c>
      <c r="M925" s="6" t="s">
        <v>85</v>
      </c>
      <c r="N925" s="6" t="s">
        <v>230</v>
      </c>
      <c r="O925" s="16">
        <v>43110</v>
      </c>
      <c r="P925" s="7" t="s">
        <v>915</v>
      </c>
      <c r="Q925" s="7" t="s">
        <v>914</v>
      </c>
      <c r="R925" s="7" t="s">
        <v>51</v>
      </c>
      <c r="S925" s="25" t="s">
        <v>913</v>
      </c>
      <c r="T925" s="26" t="s">
        <v>54</v>
      </c>
    </row>
    <row r="926" spans="1:22" x14ac:dyDescent="0.3">
      <c r="A926" s="19" t="s">
        <v>916</v>
      </c>
      <c r="B926" s="6" t="s">
        <v>6</v>
      </c>
      <c r="C926" s="6" t="s">
        <v>843</v>
      </c>
      <c r="D926" s="6" t="s">
        <v>22</v>
      </c>
      <c r="E926" s="7" t="s">
        <v>325</v>
      </c>
      <c r="F926" s="40" t="s">
        <v>3861</v>
      </c>
      <c r="G926" s="6" t="s">
        <v>34</v>
      </c>
      <c r="H926" s="6" t="s">
        <v>44</v>
      </c>
      <c r="I926" s="34">
        <v>39994</v>
      </c>
      <c r="J926" s="34">
        <v>40039</v>
      </c>
      <c r="K926" s="6">
        <v>8</v>
      </c>
      <c r="L926" s="6" t="s">
        <v>70</v>
      </c>
      <c r="M926" s="6" t="s">
        <v>85</v>
      </c>
      <c r="N926" s="6" t="s">
        <v>231</v>
      </c>
      <c r="O926" s="16">
        <v>43110</v>
      </c>
      <c r="P926" s="7" t="s">
        <v>918</v>
      </c>
      <c r="Q926" s="7" t="s">
        <v>51</v>
      </c>
      <c r="R926" s="7" t="s">
        <v>51</v>
      </c>
      <c r="S926" s="25" t="s">
        <v>917</v>
      </c>
      <c r="T926" s="26" t="s">
        <v>54</v>
      </c>
    </row>
    <row r="927" spans="1:22" x14ac:dyDescent="0.3">
      <c r="A927" s="19" t="s">
        <v>802</v>
      </c>
      <c r="B927" s="6" t="s">
        <v>6</v>
      </c>
      <c r="C927" s="6" t="s">
        <v>16</v>
      </c>
      <c r="D927" s="6" t="s">
        <v>27</v>
      </c>
      <c r="E927" s="7" t="s">
        <v>51</v>
      </c>
      <c r="F927" s="40" t="s">
        <v>3861</v>
      </c>
      <c r="G927" s="6" t="s">
        <v>34</v>
      </c>
      <c r="H927" s="6" t="s">
        <v>43</v>
      </c>
      <c r="I927" s="34">
        <v>41978</v>
      </c>
      <c r="J927" s="34">
        <v>43110</v>
      </c>
      <c r="K927" s="6">
        <v>523</v>
      </c>
      <c r="L927" s="6" t="s">
        <v>93</v>
      </c>
      <c r="M927" s="6" t="s">
        <v>83</v>
      </c>
      <c r="N927" s="6" t="s">
        <v>230</v>
      </c>
      <c r="O927" s="16">
        <v>43111</v>
      </c>
      <c r="P927" s="25" t="s">
        <v>804</v>
      </c>
      <c r="Q927" s="7" t="s">
        <v>51</v>
      </c>
      <c r="R927" s="7" t="s">
        <v>51</v>
      </c>
      <c r="S927" s="25" t="s">
        <v>803</v>
      </c>
      <c r="T927" s="26" t="s">
        <v>54</v>
      </c>
    </row>
    <row r="928" spans="1:22" x14ac:dyDescent="0.3">
      <c r="A928" s="19" t="s">
        <v>927</v>
      </c>
      <c r="B928" s="6" t="s">
        <v>7</v>
      </c>
      <c r="C928" s="6" t="s">
        <v>16</v>
      </c>
      <c r="D928" s="6" t="s">
        <v>27</v>
      </c>
      <c r="E928" s="7" t="s">
        <v>51</v>
      </c>
      <c r="F928" s="40" t="s">
        <v>3859</v>
      </c>
      <c r="G928" s="6" t="s">
        <v>37</v>
      </c>
      <c r="H928" s="6" t="s">
        <v>43</v>
      </c>
      <c r="I928" s="34">
        <v>42388</v>
      </c>
      <c r="J928" s="34">
        <v>43105</v>
      </c>
      <c r="K928" s="6">
        <v>36</v>
      </c>
      <c r="L928" s="6" t="s">
        <v>71</v>
      </c>
      <c r="M928" s="6" t="s">
        <v>84</v>
      </c>
      <c r="N928" s="6" t="s">
        <v>230</v>
      </c>
      <c r="O928" s="16">
        <v>43110</v>
      </c>
      <c r="P928" s="7" t="s">
        <v>929</v>
      </c>
      <c r="Q928" s="7" t="s">
        <v>930</v>
      </c>
      <c r="R928" s="7" t="s">
        <v>931</v>
      </c>
      <c r="S928" s="25" t="s">
        <v>928</v>
      </c>
      <c r="T928" s="26" t="s">
        <v>54</v>
      </c>
    </row>
    <row r="929" spans="1:22" x14ac:dyDescent="0.3">
      <c r="A929" s="19" t="s">
        <v>919</v>
      </c>
      <c r="B929" s="6" t="s">
        <v>3855</v>
      </c>
      <c r="C929" s="6" t="s">
        <v>16</v>
      </c>
      <c r="D929" s="6" t="s">
        <v>25</v>
      </c>
      <c r="E929" s="7" t="s">
        <v>919</v>
      </c>
      <c r="F929" s="6" t="s">
        <v>3862</v>
      </c>
      <c r="G929" s="6" t="s">
        <v>34</v>
      </c>
      <c r="H929" s="6" t="s">
        <v>43</v>
      </c>
      <c r="I929" s="34">
        <v>40627</v>
      </c>
      <c r="J929" s="34">
        <v>42005</v>
      </c>
      <c r="K929" s="6">
        <v>12</v>
      </c>
      <c r="L929" s="6" t="s">
        <v>70</v>
      </c>
      <c r="M929" s="6" t="s">
        <v>85</v>
      </c>
      <c r="N929" s="6" t="s">
        <v>231</v>
      </c>
      <c r="O929" s="16">
        <v>43110</v>
      </c>
      <c r="P929" s="7" t="s">
        <v>51</v>
      </c>
      <c r="Q929" s="7" t="s">
        <v>51</v>
      </c>
      <c r="R929" s="7"/>
      <c r="S929" s="25" t="s">
        <v>920</v>
      </c>
      <c r="T929" s="26" t="s">
        <v>54</v>
      </c>
      <c r="V929" s="9" t="s">
        <v>1428</v>
      </c>
    </row>
    <row r="930" spans="1:22" x14ac:dyDescent="0.3">
      <c r="A930" s="19" t="s">
        <v>921</v>
      </c>
      <c r="B930" s="6" t="s">
        <v>7</v>
      </c>
      <c r="C930" s="6" t="s">
        <v>16</v>
      </c>
      <c r="D930" s="6" t="s">
        <v>27</v>
      </c>
      <c r="E930" s="7" t="s">
        <v>51</v>
      </c>
      <c r="F930" s="6" t="s">
        <v>3862</v>
      </c>
      <c r="G930" s="6" t="s">
        <v>34</v>
      </c>
      <c r="H930" s="6" t="s">
        <v>43</v>
      </c>
      <c r="I930" s="34">
        <v>43032</v>
      </c>
      <c r="J930" s="34">
        <v>43103</v>
      </c>
      <c r="K930" s="6">
        <v>10</v>
      </c>
      <c r="L930" s="6" t="s">
        <v>66</v>
      </c>
      <c r="M930" s="6" t="s">
        <v>85</v>
      </c>
      <c r="N930" s="6" t="s">
        <v>230</v>
      </c>
      <c r="O930" s="16">
        <v>43110</v>
      </c>
      <c r="P930" s="7" t="s">
        <v>923</v>
      </c>
      <c r="Q930" s="7" t="s">
        <v>51</v>
      </c>
      <c r="R930" s="7" t="s">
        <v>51</v>
      </c>
      <c r="S930" s="25" t="s">
        <v>922</v>
      </c>
      <c r="T930" s="26" t="s">
        <v>54</v>
      </c>
      <c r="V930" s="9" t="s">
        <v>1428</v>
      </c>
    </row>
    <row r="931" spans="1:22" x14ac:dyDescent="0.3">
      <c r="A931" s="19" t="s">
        <v>924</v>
      </c>
      <c r="B931" s="6" t="s">
        <v>7</v>
      </c>
      <c r="C931" s="6" t="s">
        <v>16</v>
      </c>
      <c r="D931" s="6" t="s">
        <v>27</v>
      </c>
      <c r="E931" s="7" t="s">
        <v>51</v>
      </c>
      <c r="F931" s="6" t="s">
        <v>76</v>
      </c>
      <c r="G931" s="6" t="s">
        <v>836</v>
      </c>
      <c r="H931" s="6" t="s">
        <v>44</v>
      </c>
      <c r="I931" s="34">
        <v>42182</v>
      </c>
      <c r="J931" s="34">
        <v>42748</v>
      </c>
      <c r="K931" s="6">
        <v>10</v>
      </c>
      <c r="L931" s="6" t="s">
        <v>76</v>
      </c>
      <c r="M931" s="6" t="s">
        <v>85</v>
      </c>
      <c r="N931" s="6" t="s">
        <v>229</v>
      </c>
      <c r="O931" s="16">
        <v>43110</v>
      </c>
      <c r="P931" s="7" t="s">
        <v>926</v>
      </c>
      <c r="Q931" s="7" t="s">
        <v>51</v>
      </c>
      <c r="R931" s="7" t="s">
        <v>51</v>
      </c>
      <c r="S931" s="25" t="s">
        <v>925</v>
      </c>
      <c r="T931" s="26" t="s">
        <v>54</v>
      </c>
    </row>
    <row r="932" spans="1:22" x14ac:dyDescent="0.3">
      <c r="A932" s="19" t="s">
        <v>932</v>
      </c>
      <c r="B932" s="6" t="s">
        <v>3855</v>
      </c>
      <c r="C932" s="6" t="s">
        <v>16</v>
      </c>
      <c r="D932" s="6" t="s">
        <v>25</v>
      </c>
      <c r="E932" s="7" t="s">
        <v>933</v>
      </c>
      <c r="F932" s="6" t="s">
        <v>3860</v>
      </c>
      <c r="G932" s="6" t="s">
        <v>34</v>
      </c>
      <c r="H932" s="6" t="s">
        <v>44</v>
      </c>
      <c r="I932" s="34">
        <v>41815</v>
      </c>
      <c r="J932" s="34">
        <v>43076</v>
      </c>
      <c r="K932" s="6">
        <v>25</v>
      </c>
      <c r="L932" s="6" t="s">
        <v>70</v>
      </c>
      <c r="M932" s="6" t="s">
        <v>84</v>
      </c>
      <c r="N932" s="6" t="s">
        <v>230</v>
      </c>
      <c r="O932" s="16">
        <v>43110</v>
      </c>
      <c r="P932" s="7" t="s">
        <v>935</v>
      </c>
      <c r="Q932" s="7" t="s">
        <v>51</v>
      </c>
      <c r="R932" s="7" t="s">
        <v>51</v>
      </c>
      <c r="S932" s="25" t="s">
        <v>934</v>
      </c>
      <c r="T932" s="26" t="s">
        <v>54</v>
      </c>
    </row>
    <row r="933" spans="1:22" x14ac:dyDescent="0.3">
      <c r="A933" s="19" t="s">
        <v>937</v>
      </c>
      <c r="B933" s="6" t="s">
        <v>3902</v>
      </c>
      <c r="C933" s="6" t="s">
        <v>16</v>
      </c>
      <c r="D933" s="6" t="s">
        <v>27</v>
      </c>
      <c r="E933" s="7" t="s">
        <v>51</v>
      </c>
      <c r="F933" s="6" t="s">
        <v>3862</v>
      </c>
      <c r="G933" s="6" t="s">
        <v>34</v>
      </c>
      <c r="H933" s="6" t="s">
        <v>43</v>
      </c>
      <c r="I933" s="34">
        <v>42429</v>
      </c>
      <c r="J933" s="34">
        <v>43105</v>
      </c>
      <c r="K933" s="6">
        <v>96</v>
      </c>
      <c r="L933" s="6" t="s">
        <v>66</v>
      </c>
      <c r="M933" s="6" t="s">
        <v>83</v>
      </c>
      <c r="N933" s="6" t="s">
        <v>230</v>
      </c>
      <c r="O933" s="16">
        <v>43110</v>
      </c>
      <c r="P933" s="25" t="s">
        <v>938</v>
      </c>
      <c r="Q933" s="7" t="s">
        <v>939</v>
      </c>
      <c r="R933" s="7" t="s">
        <v>940</v>
      </c>
      <c r="S933" s="25" t="s">
        <v>936</v>
      </c>
      <c r="T933" s="26" t="s">
        <v>54</v>
      </c>
    </row>
    <row r="934" spans="1:22" x14ac:dyDescent="0.3">
      <c r="A934" s="19" t="s">
        <v>805</v>
      </c>
      <c r="B934" s="6" t="s">
        <v>6</v>
      </c>
      <c r="C934" s="6" t="s">
        <v>16</v>
      </c>
      <c r="D934" s="6" t="s">
        <v>27</v>
      </c>
      <c r="E934" s="7" t="s">
        <v>51</v>
      </c>
      <c r="F934" s="6" t="s">
        <v>3862</v>
      </c>
      <c r="G934" s="6" t="s">
        <v>34</v>
      </c>
      <c r="H934" s="6" t="s">
        <v>44</v>
      </c>
      <c r="I934" s="34">
        <v>42904</v>
      </c>
      <c r="J934" s="34">
        <v>43110</v>
      </c>
      <c r="K934" s="6">
        <v>26</v>
      </c>
      <c r="L934" s="6" t="s">
        <v>66</v>
      </c>
      <c r="M934" s="6" t="s">
        <v>85</v>
      </c>
      <c r="N934" s="6" t="s">
        <v>230</v>
      </c>
      <c r="O934" s="16">
        <v>43111</v>
      </c>
      <c r="P934" s="7" t="s">
        <v>807</v>
      </c>
      <c r="Q934" s="7" t="s">
        <v>808</v>
      </c>
      <c r="R934" s="7" t="s">
        <v>809</v>
      </c>
      <c r="S934" s="25" t="s">
        <v>806</v>
      </c>
      <c r="T934" s="26" t="s">
        <v>54</v>
      </c>
    </row>
    <row r="935" spans="1:22" x14ac:dyDescent="0.3">
      <c r="A935" s="19" t="s">
        <v>941</v>
      </c>
      <c r="B935" s="6" t="s">
        <v>8</v>
      </c>
      <c r="C935" s="6" t="s">
        <v>16</v>
      </c>
      <c r="D935" s="6" t="s">
        <v>27</v>
      </c>
      <c r="E935" s="7" t="s">
        <v>51</v>
      </c>
      <c r="F935" s="6" t="s">
        <v>3862</v>
      </c>
      <c r="G935" s="6" t="s">
        <v>34</v>
      </c>
      <c r="H935" s="6" t="s">
        <v>43</v>
      </c>
      <c r="I935" s="34">
        <v>42236</v>
      </c>
      <c r="J935" s="34">
        <v>42823</v>
      </c>
      <c r="K935" s="6">
        <v>27</v>
      </c>
      <c r="L935" s="6" t="s">
        <v>70</v>
      </c>
      <c r="M935" s="6" t="s">
        <v>85</v>
      </c>
      <c r="N935" s="6" t="s">
        <v>229</v>
      </c>
      <c r="O935" s="16">
        <v>43110</v>
      </c>
      <c r="P935" s="7" t="s">
        <v>942</v>
      </c>
      <c r="Q935" s="7" t="s">
        <v>51</v>
      </c>
      <c r="R935" s="7" t="s">
        <v>51</v>
      </c>
      <c r="S935" s="25" t="s">
        <v>943</v>
      </c>
      <c r="T935" s="26" t="s">
        <v>54</v>
      </c>
    </row>
    <row r="936" spans="1:22" x14ac:dyDescent="0.3">
      <c r="A936" s="19" t="s">
        <v>810</v>
      </c>
      <c r="B936" s="6" t="s">
        <v>7</v>
      </c>
      <c r="C936" s="6" t="s">
        <v>16</v>
      </c>
      <c r="D936" s="6" t="s">
        <v>2682</v>
      </c>
      <c r="E936" s="7" t="s">
        <v>811</v>
      </c>
      <c r="F936" s="6" t="s">
        <v>3862</v>
      </c>
      <c r="G936" s="6" t="s">
        <v>35</v>
      </c>
      <c r="H936" s="6" t="s">
        <v>43</v>
      </c>
      <c r="I936" s="34">
        <v>42425</v>
      </c>
      <c r="J936" s="34">
        <v>43090</v>
      </c>
      <c r="K936" s="6">
        <v>20</v>
      </c>
      <c r="L936" s="6" t="s">
        <v>67</v>
      </c>
      <c r="M936" s="6" t="s">
        <v>85</v>
      </c>
      <c r="N936" s="6" t="s">
        <v>230</v>
      </c>
      <c r="O936" s="16">
        <v>43109</v>
      </c>
      <c r="P936" s="7" t="s">
        <v>813</v>
      </c>
      <c r="Q936" s="7" t="s">
        <v>51</v>
      </c>
      <c r="R936" s="7" t="s">
        <v>51</v>
      </c>
      <c r="S936" s="25" t="s">
        <v>812</v>
      </c>
      <c r="T936" s="26" t="s">
        <v>54</v>
      </c>
    </row>
    <row r="937" spans="1:22" x14ac:dyDescent="0.3">
      <c r="A937" s="19" t="s">
        <v>945</v>
      </c>
      <c r="B937" s="6" t="s">
        <v>13</v>
      </c>
      <c r="C937" s="6" t="s">
        <v>18</v>
      </c>
      <c r="D937" s="6" t="s">
        <v>27</v>
      </c>
      <c r="E937" s="7" t="s">
        <v>51</v>
      </c>
      <c r="F937" s="6" t="s">
        <v>3862</v>
      </c>
      <c r="G937" s="6" t="s">
        <v>34</v>
      </c>
      <c r="H937" s="6" t="s">
        <v>44</v>
      </c>
      <c r="I937" s="34">
        <v>39906</v>
      </c>
      <c r="J937" s="34">
        <v>43079</v>
      </c>
      <c r="K937" s="6">
        <v>28</v>
      </c>
      <c r="L937" s="6" t="s">
        <v>70</v>
      </c>
      <c r="M937" s="6" t="s">
        <v>87</v>
      </c>
      <c r="N937" s="6" t="s">
        <v>230</v>
      </c>
      <c r="O937" s="16">
        <v>43110</v>
      </c>
      <c r="P937" s="7" t="s">
        <v>947</v>
      </c>
      <c r="Q937" s="7" t="s">
        <v>51</v>
      </c>
      <c r="R937" s="7" t="s">
        <v>51</v>
      </c>
      <c r="S937" s="25" t="s">
        <v>946</v>
      </c>
      <c r="T937" s="26" t="s">
        <v>54</v>
      </c>
    </row>
    <row r="938" spans="1:22" x14ac:dyDescent="0.3">
      <c r="A938" s="19" t="s">
        <v>814</v>
      </c>
      <c r="B938" s="6" t="s">
        <v>6</v>
      </c>
      <c r="C938" s="6" t="s">
        <v>16</v>
      </c>
      <c r="D938" s="6" t="s">
        <v>27</v>
      </c>
      <c r="E938" s="7" t="s">
        <v>51</v>
      </c>
      <c r="F938" s="6" t="s">
        <v>3862</v>
      </c>
      <c r="G938" s="6" t="s">
        <v>35</v>
      </c>
      <c r="H938" s="6" t="s">
        <v>44</v>
      </c>
      <c r="I938" s="34">
        <v>43038</v>
      </c>
      <c r="J938" s="34">
        <v>43099</v>
      </c>
      <c r="K938" s="6">
        <v>5</v>
      </c>
      <c r="L938" s="6" t="s">
        <v>71</v>
      </c>
      <c r="M938" s="6" t="s">
        <v>85</v>
      </c>
      <c r="N938" s="6" t="s">
        <v>230</v>
      </c>
      <c r="O938" s="16">
        <v>43109</v>
      </c>
      <c r="P938" s="7" t="s">
        <v>816</v>
      </c>
      <c r="Q938" s="7" t="s">
        <v>817</v>
      </c>
      <c r="R938" s="7" t="s">
        <v>51</v>
      </c>
      <c r="S938" s="25" t="s">
        <v>815</v>
      </c>
      <c r="T938" s="26" t="s">
        <v>54</v>
      </c>
    </row>
    <row r="939" spans="1:22" x14ac:dyDescent="0.3">
      <c r="A939" s="19" t="s">
        <v>948</v>
      </c>
      <c r="B939" s="6" t="s">
        <v>6</v>
      </c>
      <c r="C939" s="6" t="s">
        <v>16</v>
      </c>
      <c r="D939" s="6" t="s">
        <v>27</v>
      </c>
      <c r="E939" s="7" t="s">
        <v>51</v>
      </c>
      <c r="F939" s="6" t="s">
        <v>3862</v>
      </c>
      <c r="G939" s="6" t="s">
        <v>34</v>
      </c>
      <c r="H939" s="6" t="s">
        <v>44</v>
      </c>
      <c r="I939" s="34">
        <v>42881</v>
      </c>
      <c r="J939" s="34">
        <v>42881</v>
      </c>
      <c r="K939" s="6">
        <v>2</v>
      </c>
      <c r="L939" s="6" t="s">
        <v>70</v>
      </c>
      <c r="M939" s="6" t="s">
        <v>85</v>
      </c>
      <c r="N939" s="6" t="s">
        <v>229</v>
      </c>
      <c r="O939" s="16">
        <v>43110</v>
      </c>
      <c r="P939" s="7" t="s">
        <v>51</v>
      </c>
      <c r="Q939" s="7" t="s">
        <v>51</v>
      </c>
      <c r="R939" s="7" t="s">
        <v>51</v>
      </c>
      <c r="S939" s="25" t="s">
        <v>949</v>
      </c>
      <c r="T939" s="26" t="s">
        <v>54</v>
      </c>
    </row>
    <row r="940" spans="1:22" x14ac:dyDescent="0.3">
      <c r="A940" s="19" t="s">
        <v>950</v>
      </c>
      <c r="B940" s="6" t="s">
        <v>8</v>
      </c>
      <c r="C940" s="6" t="s">
        <v>16</v>
      </c>
      <c r="D940" s="6" t="s">
        <v>27</v>
      </c>
      <c r="E940" s="7" t="s">
        <v>51</v>
      </c>
      <c r="F940" s="6" t="s">
        <v>76</v>
      </c>
      <c r="G940" s="6" t="s">
        <v>836</v>
      </c>
      <c r="H940" s="6" t="s">
        <v>44</v>
      </c>
      <c r="I940" s="34">
        <v>41862</v>
      </c>
      <c r="J940" s="34">
        <v>42761</v>
      </c>
      <c r="K940" s="6">
        <v>29</v>
      </c>
      <c r="L940" s="6" t="s">
        <v>70</v>
      </c>
      <c r="M940" s="6" t="s">
        <v>85</v>
      </c>
      <c r="N940" s="6" t="s">
        <v>229</v>
      </c>
      <c r="O940" s="16">
        <v>43110</v>
      </c>
      <c r="P940" s="7" t="s">
        <v>952</v>
      </c>
      <c r="Q940" s="7" t="s">
        <v>51</v>
      </c>
      <c r="R940" s="7" t="s">
        <v>51</v>
      </c>
      <c r="S940" s="25" t="s">
        <v>951</v>
      </c>
      <c r="T940" s="26" t="s">
        <v>54</v>
      </c>
    </row>
    <row r="941" spans="1:22" x14ac:dyDescent="0.3">
      <c r="A941" s="19" t="s">
        <v>953</v>
      </c>
      <c r="B941" s="6" t="s">
        <v>8</v>
      </c>
      <c r="C941" s="6" t="s">
        <v>16</v>
      </c>
      <c r="D941" s="6" t="s">
        <v>27</v>
      </c>
      <c r="E941" s="7" t="s">
        <v>51</v>
      </c>
      <c r="F941" s="6" t="s">
        <v>3862</v>
      </c>
      <c r="G941" s="6" t="s">
        <v>34</v>
      </c>
      <c r="H941" s="6" t="s">
        <v>44</v>
      </c>
      <c r="I941" s="34">
        <v>42872</v>
      </c>
      <c r="J941" s="34">
        <v>43110</v>
      </c>
      <c r="K941" s="6">
        <v>34</v>
      </c>
      <c r="L941" s="6" t="s">
        <v>66</v>
      </c>
      <c r="M941" s="6" t="s">
        <v>82</v>
      </c>
      <c r="N941" s="6" t="s">
        <v>230</v>
      </c>
      <c r="O941" s="16">
        <v>43110</v>
      </c>
      <c r="P941" s="7" t="s">
        <v>955</v>
      </c>
      <c r="Q941" s="7" t="s">
        <v>956</v>
      </c>
      <c r="R941" s="7" t="s">
        <v>51</v>
      </c>
      <c r="S941" s="25" t="s">
        <v>954</v>
      </c>
      <c r="T941" s="26" t="s">
        <v>54</v>
      </c>
    </row>
    <row r="942" spans="1:22" x14ac:dyDescent="0.3">
      <c r="A942" s="19" t="s">
        <v>958</v>
      </c>
      <c r="B942" s="3" t="s">
        <v>3853</v>
      </c>
      <c r="C942" s="6" t="s">
        <v>16</v>
      </c>
      <c r="D942" s="6" t="s">
        <v>24</v>
      </c>
      <c r="E942" s="7" t="s">
        <v>959</v>
      </c>
      <c r="F942" s="6" t="s">
        <v>3860</v>
      </c>
      <c r="G942" s="6" t="s">
        <v>34</v>
      </c>
      <c r="H942" s="6" t="s">
        <v>43</v>
      </c>
      <c r="I942" s="34">
        <v>42881</v>
      </c>
      <c r="J942" s="34">
        <v>43105</v>
      </c>
      <c r="K942" s="6">
        <v>20</v>
      </c>
      <c r="L942" s="6" t="s">
        <v>70</v>
      </c>
      <c r="M942" s="6" t="s">
        <v>85</v>
      </c>
      <c r="N942" s="6" t="s">
        <v>230</v>
      </c>
      <c r="O942" s="16">
        <v>43110</v>
      </c>
      <c r="P942" s="7" t="s">
        <v>960</v>
      </c>
      <c r="Q942" s="7" t="s">
        <v>51</v>
      </c>
      <c r="R942" s="7" t="s">
        <v>51</v>
      </c>
      <c r="S942" s="25" t="s">
        <v>957</v>
      </c>
      <c r="T942" s="26" t="s">
        <v>54</v>
      </c>
    </row>
    <row r="943" spans="1:22" x14ac:dyDescent="0.3">
      <c r="A943" s="19" t="s">
        <v>961</v>
      </c>
      <c r="B943" s="3" t="s">
        <v>3853</v>
      </c>
      <c r="C943" s="6" t="s">
        <v>16</v>
      </c>
      <c r="D943" s="6" t="s">
        <v>25</v>
      </c>
      <c r="E943" s="7" t="s">
        <v>962</v>
      </c>
      <c r="F943" s="6" t="s">
        <v>3860</v>
      </c>
      <c r="G943" s="6" t="s">
        <v>34</v>
      </c>
      <c r="H943" s="6" t="s">
        <v>44</v>
      </c>
      <c r="I943" s="34">
        <v>39898</v>
      </c>
      <c r="J943" s="34">
        <v>41948</v>
      </c>
      <c r="K943" s="6">
        <v>285</v>
      </c>
      <c r="L943" s="6" t="s">
        <v>70</v>
      </c>
      <c r="M943" s="6" t="s">
        <v>85</v>
      </c>
      <c r="N943" s="6" t="s">
        <v>231</v>
      </c>
      <c r="O943" s="16">
        <v>43110</v>
      </c>
      <c r="P943" s="7" t="s">
        <v>964</v>
      </c>
      <c r="Q943" s="7" t="s">
        <v>51</v>
      </c>
      <c r="R943" s="7" t="s">
        <v>51</v>
      </c>
      <c r="S943" s="25" t="s">
        <v>963</v>
      </c>
      <c r="T943" s="26" t="s">
        <v>54</v>
      </c>
    </row>
    <row r="944" spans="1:22" x14ac:dyDescent="0.3">
      <c r="A944" s="19" t="s">
        <v>965</v>
      </c>
      <c r="B944" s="3" t="s">
        <v>3853</v>
      </c>
      <c r="C944" s="6" t="s">
        <v>16</v>
      </c>
      <c r="D944" s="6" t="s">
        <v>22</v>
      </c>
      <c r="E944" s="7" t="s">
        <v>966</v>
      </c>
      <c r="F944" s="6" t="s">
        <v>3860</v>
      </c>
      <c r="G944" s="6" t="s">
        <v>836</v>
      </c>
      <c r="H944" s="6" t="s">
        <v>44</v>
      </c>
      <c r="I944" s="34">
        <v>42431</v>
      </c>
      <c r="J944" s="34">
        <v>42517</v>
      </c>
      <c r="K944" s="6">
        <v>2</v>
      </c>
      <c r="L944" s="6" t="s">
        <v>70</v>
      </c>
      <c r="M944" s="6" t="s">
        <v>85</v>
      </c>
      <c r="N944" s="6" t="s">
        <v>231</v>
      </c>
      <c r="O944" s="16">
        <v>43110</v>
      </c>
      <c r="P944" s="7" t="s">
        <v>51</v>
      </c>
      <c r="Q944" s="7" t="s">
        <v>51</v>
      </c>
      <c r="R944" s="7" t="s">
        <v>51</v>
      </c>
      <c r="S944" s="25" t="s">
        <v>967</v>
      </c>
      <c r="T944" s="26" t="s">
        <v>54</v>
      </c>
    </row>
    <row r="945" spans="1:22" x14ac:dyDescent="0.3">
      <c r="A945" s="19" t="s">
        <v>968</v>
      </c>
      <c r="B945" s="3" t="s">
        <v>3853</v>
      </c>
      <c r="C945" s="6" t="s">
        <v>16</v>
      </c>
      <c r="D945" s="6" t="s">
        <v>27</v>
      </c>
      <c r="E945" s="7" t="s">
        <v>51</v>
      </c>
      <c r="F945" s="6" t="s">
        <v>76</v>
      </c>
      <c r="G945" s="6" t="s">
        <v>836</v>
      </c>
      <c r="H945" s="6" t="s">
        <v>43</v>
      </c>
      <c r="I945" s="34">
        <v>42944</v>
      </c>
      <c r="J945" s="34">
        <v>43059</v>
      </c>
      <c r="K945" s="6">
        <v>38</v>
      </c>
      <c r="L945" s="6" t="s">
        <v>70</v>
      </c>
      <c r="M945" s="6" t="s">
        <v>85</v>
      </c>
      <c r="N945" s="6" t="s">
        <v>230</v>
      </c>
      <c r="O945" s="16">
        <v>43110</v>
      </c>
      <c r="P945" s="7" t="s">
        <v>969</v>
      </c>
      <c r="Q945" s="7" t="s">
        <v>51</v>
      </c>
      <c r="R945" s="7" t="s">
        <v>51</v>
      </c>
      <c r="S945" s="25" t="s">
        <v>970</v>
      </c>
      <c r="T945" s="26" t="s">
        <v>54</v>
      </c>
    </row>
    <row r="946" spans="1:22" x14ac:dyDescent="0.3">
      <c r="A946" s="19" t="s">
        <v>971</v>
      </c>
      <c r="B946" s="3" t="s">
        <v>3853</v>
      </c>
      <c r="C946" s="6" t="s">
        <v>16</v>
      </c>
      <c r="D946" s="6" t="s">
        <v>27</v>
      </c>
      <c r="E946" s="7" t="s">
        <v>51</v>
      </c>
      <c r="F946" s="6" t="s">
        <v>76</v>
      </c>
      <c r="G946" s="6" t="s">
        <v>34</v>
      </c>
      <c r="H946" s="6" t="s">
        <v>44</v>
      </c>
      <c r="I946" s="34">
        <v>42723</v>
      </c>
      <c r="J946" s="34">
        <v>43021</v>
      </c>
      <c r="K946" s="6">
        <v>21</v>
      </c>
      <c r="L946" s="6" t="s">
        <v>70</v>
      </c>
      <c r="M946" s="6" t="s">
        <v>85</v>
      </c>
      <c r="N946" s="6" t="s">
        <v>229</v>
      </c>
      <c r="O946" s="16">
        <v>43110</v>
      </c>
      <c r="P946" s="7" t="s">
        <v>51</v>
      </c>
      <c r="Q946" s="7" t="s">
        <v>51</v>
      </c>
      <c r="R946" s="7" t="s">
        <v>51</v>
      </c>
      <c r="S946" s="25" t="s">
        <v>972</v>
      </c>
      <c r="T946" s="26" t="s">
        <v>54</v>
      </c>
    </row>
    <row r="947" spans="1:22" x14ac:dyDescent="0.3">
      <c r="A947" s="19" t="s">
        <v>973</v>
      </c>
      <c r="B947" s="6" t="s">
        <v>6</v>
      </c>
      <c r="C947" s="6" t="s">
        <v>16</v>
      </c>
      <c r="D947" s="6" t="s">
        <v>27</v>
      </c>
      <c r="E947" s="7" t="s">
        <v>51</v>
      </c>
      <c r="F947" s="40" t="s">
        <v>3859</v>
      </c>
      <c r="G947" s="6" t="s">
        <v>36</v>
      </c>
      <c r="H947" s="6" t="s">
        <v>44</v>
      </c>
      <c r="I947" s="34">
        <v>42071</v>
      </c>
      <c r="J947" s="34">
        <v>42428</v>
      </c>
      <c r="K947" s="6">
        <v>7</v>
      </c>
      <c r="L947" s="6" t="s">
        <v>70</v>
      </c>
      <c r="M947" s="6" t="s">
        <v>85</v>
      </c>
      <c r="N947" s="6" t="s">
        <v>231</v>
      </c>
      <c r="O947" s="16">
        <v>43110</v>
      </c>
      <c r="P947" s="7" t="s">
        <v>51</v>
      </c>
      <c r="Q947" s="7" t="s">
        <v>51</v>
      </c>
      <c r="R947" s="7" t="s">
        <v>51</v>
      </c>
      <c r="S947" s="25" t="s">
        <v>974</v>
      </c>
      <c r="T947" s="26" t="s">
        <v>54</v>
      </c>
    </row>
    <row r="948" spans="1:22" x14ac:dyDescent="0.3">
      <c r="A948" s="19" t="s">
        <v>975</v>
      </c>
      <c r="B948" s="6" t="s">
        <v>6</v>
      </c>
      <c r="C948" s="6" t="s">
        <v>18</v>
      </c>
      <c r="D948" s="6" t="s">
        <v>2682</v>
      </c>
      <c r="E948" s="7" t="s">
        <v>2918</v>
      </c>
      <c r="F948" s="6" t="s">
        <v>3860</v>
      </c>
      <c r="G948" s="6" t="s">
        <v>34</v>
      </c>
      <c r="H948" s="6" t="s">
        <v>43</v>
      </c>
      <c r="I948" s="34">
        <v>42559</v>
      </c>
      <c r="J948" s="34">
        <v>43080</v>
      </c>
      <c r="K948" s="6">
        <v>50</v>
      </c>
      <c r="L948" s="6" t="s">
        <v>70</v>
      </c>
      <c r="M948" s="6" t="s">
        <v>85</v>
      </c>
      <c r="N948" s="6" t="s">
        <v>230</v>
      </c>
      <c r="O948" s="16">
        <v>43110</v>
      </c>
      <c r="P948" s="28" t="s">
        <v>977</v>
      </c>
      <c r="Q948" s="7" t="s">
        <v>51</v>
      </c>
      <c r="R948" s="7" t="s">
        <v>51</v>
      </c>
      <c r="S948" s="25" t="s">
        <v>976</v>
      </c>
      <c r="T948" s="26" t="s">
        <v>54</v>
      </c>
      <c r="V948" s="9" t="s">
        <v>1428</v>
      </c>
    </row>
    <row r="949" spans="1:22" x14ac:dyDescent="0.3">
      <c r="A949" s="19" t="s">
        <v>978</v>
      </c>
      <c r="B949" s="6" t="s">
        <v>6</v>
      </c>
      <c r="C949" s="6" t="s">
        <v>16</v>
      </c>
      <c r="D949" s="6" t="s">
        <v>24</v>
      </c>
      <c r="E949" s="7" t="s">
        <v>979</v>
      </c>
      <c r="F949" s="6" t="s">
        <v>3860</v>
      </c>
      <c r="G949" s="6" t="s">
        <v>34</v>
      </c>
      <c r="H949" s="6" t="s">
        <v>44</v>
      </c>
      <c r="I949" s="34">
        <v>42950</v>
      </c>
      <c r="J949" s="34">
        <v>43067</v>
      </c>
      <c r="K949" s="6">
        <v>9</v>
      </c>
      <c r="L949" s="6" t="s">
        <v>70</v>
      </c>
      <c r="M949" s="6" t="s">
        <v>85</v>
      </c>
      <c r="N949" s="6" t="s">
        <v>230</v>
      </c>
      <c r="O949" s="16">
        <v>43110</v>
      </c>
      <c r="P949" s="7" t="s">
        <v>51</v>
      </c>
      <c r="Q949" s="7" t="s">
        <v>51</v>
      </c>
      <c r="R949" s="7" t="s">
        <v>51</v>
      </c>
      <c r="S949" s="25" t="s">
        <v>980</v>
      </c>
      <c r="T949" s="26" t="s">
        <v>54</v>
      </c>
      <c r="U949" s="8" t="s">
        <v>981</v>
      </c>
    </row>
    <row r="950" spans="1:22" x14ac:dyDescent="0.3">
      <c r="A950" s="19" t="s">
        <v>818</v>
      </c>
      <c r="B950" s="6" t="s">
        <v>6</v>
      </c>
      <c r="C950" s="6" t="s">
        <v>17</v>
      </c>
      <c r="D950" s="6" t="s">
        <v>24</v>
      </c>
      <c r="E950" s="7" t="s">
        <v>487</v>
      </c>
      <c r="F950" s="40" t="s">
        <v>3861</v>
      </c>
      <c r="G950" s="6" t="s">
        <v>35</v>
      </c>
      <c r="H950" s="6" t="s">
        <v>44</v>
      </c>
      <c r="I950" s="34">
        <v>42860</v>
      </c>
      <c r="J950" s="34">
        <v>43107</v>
      </c>
      <c r="K950" s="6">
        <v>50</v>
      </c>
      <c r="L950" s="6" t="s">
        <v>66</v>
      </c>
      <c r="M950" s="6" t="s">
        <v>83</v>
      </c>
      <c r="N950" s="6" t="s">
        <v>230</v>
      </c>
      <c r="O950" s="16">
        <v>43109</v>
      </c>
      <c r="P950" s="7" t="s">
        <v>819</v>
      </c>
      <c r="Q950" s="7" t="s">
        <v>822</v>
      </c>
      <c r="R950" s="7" t="s">
        <v>821</v>
      </c>
      <c r="S950" s="25" t="s">
        <v>820</v>
      </c>
      <c r="T950" s="26" t="s">
        <v>54</v>
      </c>
    </row>
    <row r="951" spans="1:22" x14ac:dyDescent="0.3">
      <c r="A951" s="19" t="s">
        <v>888</v>
      </c>
      <c r="B951" s="6" t="s">
        <v>6</v>
      </c>
      <c r="C951" s="6" t="s">
        <v>16</v>
      </c>
      <c r="D951" s="6" t="s">
        <v>27</v>
      </c>
      <c r="E951" s="7" t="s">
        <v>51</v>
      </c>
      <c r="F951" s="6" t="s">
        <v>3862</v>
      </c>
      <c r="G951" s="6" t="s">
        <v>34</v>
      </c>
      <c r="H951" s="6" t="s">
        <v>43</v>
      </c>
      <c r="I951" s="34">
        <v>41339</v>
      </c>
      <c r="J951" s="34">
        <v>42144</v>
      </c>
      <c r="K951" s="6">
        <v>10</v>
      </c>
      <c r="L951" s="6" t="s">
        <v>70</v>
      </c>
      <c r="M951" s="6" t="s">
        <v>85</v>
      </c>
      <c r="N951" s="6" t="s">
        <v>231</v>
      </c>
      <c r="O951" s="16">
        <v>43110</v>
      </c>
      <c r="P951" s="7" t="s">
        <v>889</v>
      </c>
      <c r="Q951" s="7" t="s">
        <v>51</v>
      </c>
      <c r="R951" s="7" t="s">
        <v>51</v>
      </c>
      <c r="S951" s="25" t="s">
        <v>890</v>
      </c>
      <c r="T951" s="26" t="s">
        <v>54</v>
      </c>
    </row>
    <row r="952" spans="1:22" x14ac:dyDescent="0.3">
      <c r="A952" s="19" t="s">
        <v>891</v>
      </c>
      <c r="B952" s="6" t="s">
        <v>6</v>
      </c>
      <c r="C952" s="6" t="s">
        <v>16</v>
      </c>
      <c r="D952" s="6" t="s">
        <v>27</v>
      </c>
      <c r="E952" s="7" t="s">
        <v>51</v>
      </c>
      <c r="F952" s="40" t="s">
        <v>3861</v>
      </c>
      <c r="G952" s="6" t="s">
        <v>34</v>
      </c>
      <c r="H952" s="6" t="s">
        <v>44</v>
      </c>
      <c r="I952" s="34">
        <v>41717</v>
      </c>
      <c r="J952" s="34">
        <v>43097</v>
      </c>
      <c r="K952" s="6">
        <v>65</v>
      </c>
      <c r="L952" s="6" t="s">
        <v>71</v>
      </c>
      <c r="M952" s="6" t="s">
        <v>85</v>
      </c>
      <c r="N952" s="6" t="s">
        <v>230</v>
      </c>
      <c r="O952" s="16">
        <v>43110</v>
      </c>
      <c r="P952" s="7" t="s">
        <v>893</v>
      </c>
      <c r="Q952" s="7" t="s">
        <v>894</v>
      </c>
      <c r="R952" s="7" t="s">
        <v>895</v>
      </c>
      <c r="S952" s="25" t="s">
        <v>892</v>
      </c>
      <c r="T952" s="26" t="s">
        <v>54</v>
      </c>
    </row>
    <row r="953" spans="1:22" x14ac:dyDescent="0.3">
      <c r="A953" s="19" t="s">
        <v>830</v>
      </c>
      <c r="B953" s="6" t="s">
        <v>6</v>
      </c>
      <c r="C953" s="6" t="s">
        <v>16</v>
      </c>
      <c r="D953" s="6" t="s">
        <v>27</v>
      </c>
      <c r="E953" s="7" t="s">
        <v>51</v>
      </c>
      <c r="F953" s="6" t="s">
        <v>3860</v>
      </c>
      <c r="G953" s="6" t="s">
        <v>34</v>
      </c>
      <c r="H953" s="6" t="s">
        <v>43</v>
      </c>
      <c r="I953" s="34">
        <v>42336</v>
      </c>
      <c r="J953" s="34">
        <v>43088</v>
      </c>
      <c r="K953" s="6">
        <v>54</v>
      </c>
      <c r="L953" s="6" t="s">
        <v>71</v>
      </c>
      <c r="M953" s="6" t="s">
        <v>84</v>
      </c>
      <c r="N953" s="6" t="s">
        <v>230</v>
      </c>
      <c r="O953" s="16">
        <v>43110</v>
      </c>
      <c r="P953" s="7" t="s">
        <v>831</v>
      </c>
      <c r="Q953" s="7" t="s">
        <v>832</v>
      </c>
      <c r="R953" s="7" t="s">
        <v>833</v>
      </c>
      <c r="S953" s="25" t="s">
        <v>834</v>
      </c>
      <c r="T953" s="26" t="s">
        <v>54</v>
      </c>
    </row>
    <row r="954" spans="1:22" x14ac:dyDescent="0.3">
      <c r="A954" s="19"/>
      <c r="B954" s="6"/>
      <c r="C954" s="6"/>
      <c r="D954" s="6"/>
      <c r="G954" s="6"/>
      <c r="H954" s="6"/>
      <c r="I954" s="34"/>
      <c r="J954" s="34"/>
      <c r="K954" s="6"/>
      <c r="L954" s="6"/>
      <c r="M954" s="6"/>
      <c r="N954" s="6"/>
      <c r="O954" s="16"/>
      <c r="P954" s="7"/>
      <c r="Q954" s="7"/>
      <c r="R954" s="7"/>
      <c r="S954" s="7"/>
      <c r="T954" s="26" t="s">
        <v>54</v>
      </c>
    </row>
    <row r="955" spans="1:22" x14ac:dyDescent="0.3">
      <c r="A955" s="19"/>
      <c r="B955" s="6"/>
      <c r="C955" s="6"/>
      <c r="D955" s="6"/>
      <c r="G955" s="6"/>
      <c r="H955" s="6"/>
      <c r="I955" s="34"/>
      <c r="J955" s="34"/>
      <c r="K955" s="6"/>
      <c r="L955" s="6"/>
      <c r="M955" s="6"/>
      <c r="N955" s="6"/>
      <c r="O955" s="16"/>
      <c r="P955" s="7"/>
      <c r="Q955" s="7"/>
      <c r="R955" s="7"/>
      <c r="S955" s="7"/>
      <c r="T955" s="26" t="s">
        <v>54</v>
      </c>
    </row>
    <row r="956" spans="1:22" x14ac:dyDescent="0.3">
      <c r="A956" s="19"/>
      <c r="B956" s="6"/>
      <c r="C956" s="6"/>
      <c r="D956" s="6"/>
      <c r="G956" s="6"/>
      <c r="H956" s="6"/>
      <c r="I956" s="34"/>
      <c r="J956" s="34"/>
      <c r="K956" s="6"/>
      <c r="L956" s="6"/>
      <c r="M956" s="6"/>
      <c r="N956" s="6"/>
      <c r="O956" s="16"/>
      <c r="P956" s="7"/>
      <c r="Q956" s="7"/>
      <c r="R956" s="7"/>
      <c r="S956" s="7"/>
      <c r="T956" s="26" t="s">
        <v>54</v>
      </c>
    </row>
    <row r="957" spans="1:22" x14ac:dyDescent="0.3">
      <c r="A957" s="19"/>
      <c r="B957" s="6"/>
      <c r="C957" s="6"/>
      <c r="D957" s="6"/>
      <c r="G957" s="6"/>
      <c r="H957" s="6"/>
      <c r="I957" s="34"/>
      <c r="J957" s="34"/>
      <c r="K957" s="6"/>
      <c r="L957" s="6"/>
      <c r="M957" s="6"/>
      <c r="N957" s="6"/>
      <c r="O957" s="16"/>
      <c r="P957" s="7"/>
      <c r="Q957" s="7"/>
      <c r="R957" s="7"/>
      <c r="S957" s="7"/>
      <c r="T957" s="26" t="s">
        <v>54</v>
      </c>
    </row>
    <row r="958" spans="1:22" x14ac:dyDescent="0.3">
      <c r="A958" s="19"/>
      <c r="B958" s="6"/>
      <c r="C958" s="6"/>
      <c r="D958" s="6"/>
      <c r="G958" s="6"/>
      <c r="H958" s="6"/>
      <c r="I958" s="34"/>
      <c r="J958" s="34"/>
      <c r="K958" s="6"/>
      <c r="L958" s="6"/>
      <c r="M958" s="6"/>
      <c r="N958" s="6"/>
      <c r="O958" s="16"/>
      <c r="P958" s="7"/>
      <c r="Q958" s="7"/>
      <c r="R958" s="7"/>
      <c r="S958" s="7"/>
      <c r="T958" s="26" t="s">
        <v>54</v>
      </c>
    </row>
    <row r="959" spans="1:22" x14ac:dyDescent="0.3">
      <c r="A959" s="19"/>
      <c r="B959" s="6"/>
      <c r="C959" s="6"/>
      <c r="D959" s="6"/>
      <c r="G959" s="6"/>
      <c r="H959" s="6"/>
      <c r="I959" s="34"/>
      <c r="J959" s="34"/>
      <c r="K959" s="6"/>
      <c r="L959" s="6"/>
      <c r="M959" s="6"/>
      <c r="N959" s="6"/>
      <c r="O959" s="16"/>
      <c r="P959" s="7"/>
      <c r="Q959" s="7"/>
      <c r="R959" s="7"/>
      <c r="S959" s="7"/>
      <c r="T959" s="26" t="s">
        <v>54</v>
      </c>
    </row>
    <row r="960" spans="1:22" x14ac:dyDescent="0.3">
      <c r="A960" s="19"/>
      <c r="B960" s="6"/>
      <c r="C960" s="6"/>
      <c r="D960" s="6"/>
      <c r="G960" s="6"/>
      <c r="H960" s="6"/>
      <c r="I960" s="34"/>
      <c r="J960" s="34"/>
      <c r="K960" s="6"/>
      <c r="L960" s="6"/>
      <c r="M960" s="6"/>
      <c r="N960" s="6"/>
      <c r="O960" s="16"/>
      <c r="P960" s="7"/>
      <c r="Q960" s="7"/>
      <c r="R960" s="7"/>
      <c r="S960" s="7"/>
      <c r="T960" s="26" t="s">
        <v>54</v>
      </c>
    </row>
    <row r="961" spans="1:20" x14ac:dyDescent="0.3">
      <c r="A961" s="19"/>
      <c r="B961" s="6"/>
      <c r="C961" s="6"/>
      <c r="D961" s="6"/>
      <c r="G961" s="6"/>
      <c r="H961" s="6"/>
      <c r="I961" s="34"/>
      <c r="J961" s="34"/>
      <c r="K961" s="6"/>
      <c r="L961" s="6"/>
      <c r="M961" s="6"/>
      <c r="N961" s="6"/>
      <c r="O961" s="16"/>
      <c r="P961" s="7"/>
      <c r="Q961" s="7"/>
      <c r="R961" s="7"/>
      <c r="S961" s="7"/>
      <c r="T961" s="26" t="s">
        <v>54</v>
      </c>
    </row>
    <row r="962" spans="1:20" x14ac:dyDescent="0.3">
      <c r="A962" s="19"/>
      <c r="B962" s="6"/>
      <c r="C962" s="6"/>
      <c r="D962" s="6"/>
      <c r="G962" s="6"/>
      <c r="H962" s="6"/>
      <c r="I962" s="34"/>
      <c r="J962" s="34"/>
      <c r="K962" s="6"/>
      <c r="L962" s="6"/>
      <c r="M962" s="6"/>
      <c r="N962" s="6"/>
      <c r="O962" s="16"/>
      <c r="P962" s="7"/>
      <c r="Q962" s="7"/>
      <c r="R962" s="7"/>
      <c r="S962" s="7"/>
      <c r="T962" s="26" t="s">
        <v>54</v>
      </c>
    </row>
    <row r="963" spans="1:20" x14ac:dyDescent="0.3">
      <c r="A963" s="19"/>
      <c r="B963" s="6"/>
      <c r="C963" s="6"/>
      <c r="D963" s="6"/>
      <c r="G963" s="6"/>
      <c r="H963" s="6"/>
      <c r="I963" s="34"/>
      <c r="J963" s="34"/>
      <c r="K963" s="6"/>
      <c r="L963" s="6"/>
      <c r="M963" s="6"/>
      <c r="N963" s="6"/>
      <c r="O963" s="16"/>
      <c r="P963" s="7"/>
      <c r="Q963" s="7"/>
      <c r="R963" s="7"/>
      <c r="S963" s="7"/>
      <c r="T963" s="26" t="s">
        <v>54</v>
      </c>
    </row>
    <row r="964" spans="1:20" x14ac:dyDescent="0.3">
      <c r="A964" s="19"/>
      <c r="B964" s="6"/>
      <c r="C964" s="6"/>
      <c r="D964" s="6"/>
      <c r="G964" s="6"/>
      <c r="H964" s="6"/>
      <c r="I964" s="34"/>
      <c r="J964" s="34"/>
      <c r="K964" s="6"/>
      <c r="L964" s="6"/>
      <c r="M964" s="6"/>
      <c r="N964" s="6"/>
      <c r="O964" s="16"/>
      <c r="P964" s="7"/>
      <c r="Q964" s="7"/>
      <c r="R964" s="7"/>
      <c r="S964" s="7"/>
      <c r="T964" s="26" t="s">
        <v>54</v>
      </c>
    </row>
    <row r="965" spans="1:20" x14ac:dyDescent="0.3">
      <c r="A965" s="19"/>
      <c r="B965" s="6"/>
      <c r="C965" s="6"/>
      <c r="D965" s="6"/>
      <c r="G965" s="6"/>
      <c r="H965" s="6"/>
      <c r="I965" s="34"/>
      <c r="J965" s="34"/>
      <c r="K965" s="6"/>
      <c r="L965" s="6"/>
      <c r="M965" s="6"/>
      <c r="N965" s="6"/>
      <c r="O965" s="16"/>
      <c r="P965" s="7"/>
      <c r="Q965" s="7"/>
      <c r="R965" s="7"/>
      <c r="S965" s="7"/>
      <c r="T965" s="26" t="s">
        <v>54</v>
      </c>
    </row>
    <row r="966" spans="1:20" x14ac:dyDescent="0.3">
      <c r="A966" s="19"/>
      <c r="B966" s="6"/>
      <c r="C966" s="6"/>
      <c r="D966" s="6"/>
      <c r="G966" s="6"/>
      <c r="H966" s="6"/>
      <c r="I966" s="34"/>
      <c r="J966" s="34"/>
      <c r="K966" s="6"/>
      <c r="L966" s="6"/>
      <c r="M966" s="6"/>
      <c r="N966" s="6"/>
      <c r="O966" s="16"/>
      <c r="P966" s="7"/>
      <c r="Q966" s="7"/>
      <c r="R966" s="7"/>
      <c r="S966" s="7"/>
      <c r="T966" s="26" t="s">
        <v>54</v>
      </c>
    </row>
    <row r="967" spans="1:20" x14ac:dyDescent="0.3">
      <c r="A967" s="19"/>
      <c r="B967" s="6"/>
      <c r="C967" s="6"/>
      <c r="D967" s="6"/>
      <c r="G967" s="6"/>
      <c r="H967" s="6"/>
      <c r="I967" s="34"/>
      <c r="J967" s="34"/>
      <c r="K967" s="6"/>
      <c r="L967" s="6"/>
      <c r="M967" s="6"/>
      <c r="N967" s="6"/>
      <c r="O967" s="16"/>
      <c r="P967" s="7"/>
      <c r="Q967" s="7"/>
      <c r="R967" s="7"/>
      <c r="S967" s="7"/>
      <c r="T967" s="26" t="s">
        <v>54</v>
      </c>
    </row>
    <row r="968" spans="1:20" x14ac:dyDescent="0.3">
      <c r="A968" s="19"/>
      <c r="B968" s="6"/>
      <c r="C968" s="6"/>
      <c r="D968" s="6"/>
      <c r="G968" s="6"/>
      <c r="H968" s="6"/>
      <c r="I968" s="34"/>
      <c r="J968" s="34"/>
      <c r="K968" s="6"/>
      <c r="L968" s="6"/>
      <c r="M968" s="6"/>
      <c r="N968" s="6"/>
      <c r="O968" s="16"/>
      <c r="P968" s="7"/>
      <c r="Q968" s="7"/>
      <c r="R968" s="7"/>
      <c r="S968" s="7"/>
      <c r="T968" s="26" t="s">
        <v>54</v>
      </c>
    </row>
    <row r="969" spans="1:20" x14ac:dyDescent="0.3">
      <c r="A969" s="19"/>
      <c r="B969" s="6"/>
      <c r="C969" s="6"/>
      <c r="D969" s="6"/>
      <c r="G969" s="6"/>
      <c r="H969" s="6"/>
      <c r="I969" s="34"/>
      <c r="J969" s="34"/>
      <c r="K969" s="6"/>
      <c r="L969" s="6"/>
      <c r="M969" s="6"/>
      <c r="N969" s="6"/>
      <c r="O969" s="16"/>
      <c r="P969" s="7"/>
      <c r="Q969" s="7"/>
      <c r="R969" s="7"/>
      <c r="S969" s="7"/>
      <c r="T969" s="26" t="s">
        <v>54</v>
      </c>
    </row>
    <row r="970" spans="1:20" x14ac:dyDescent="0.3">
      <c r="A970" s="19"/>
      <c r="B970" s="6"/>
      <c r="C970" s="6"/>
      <c r="D970" s="6"/>
      <c r="G970" s="6"/>
      <c r="H970" s="6"/>
      <c r="I970" s="34"/>
      <c r="J970" s="34"/>
      <c r="K970" s="6"/>
      <c r="L970" s="6"/>
      <c r="M970" s="6"/>
      <c r="N970" s="6"/>
      <c r="O970" s="16"/>
      <c r="P970" s="7"/>
      <c r="Q970" s="7"/>
      <c r="R970" s="7"/>
      <c r="S970" s="7"/>
      <c r="T970" s="26" t="s">
        <v>54</v>
      </c>
    </row>
    <row r="971" spans="1:20" x14ac:dyDescent="0.3">
      <c r="A971" s="19"/>
      <c r="B971" s="6"/>
      <c r="C971" s="6"/>
      <c r="D971" s="6"/>
      <c r="G971" s="6"/>
      <c r="H971" s="6"/>
      <c r="I971" s="34"/>
      <c r="J971" s="34"/>
      <c r="K971" s="6"/>
      <c r="L971" s="6"/>
      <c r="M971" s="6"/>
      <c r="N971" s="6"/>
      <c r="O971" s="16"/>
      <c r="P971" s="7"/>
      <c r="Q971" s="7"/>
      <c r="R971" s="7"/>
      <c r="S971" s="7"/>
      <c r="T971" s="26" t="s">
        <v>54</v>
      </c>
    </row>
    <row r="972" spans="1:20" x14ac:dyDescent="0.3">
      <c r="A972" s="19"/>
      <c r="B972" s="6"/>
      <c r="C972" s="6"/>
      <c r="D972" s="6"/>
      <c r="G972" s="6"/>
      <c r="H972" s="6"/>
      <c r="I972" s="34"/>
      <c r="J972" s="34"/>
      <c r="K972" s="6"/>
      <c r="L972" s="6"/>
      <c r="M972" s="6"/>
      <c r="N972" s="6"/>
      <c r="O972" s="16"/>
      <c r="P972" s="7"/>
      <c r="Q972" s="7"/>
      <c r="R972" s="7"/>
      <c r="S972" s="7"/>
      <c r="T972" s="26" t="s">
        <v>54</v>
      </c>
    </row>
    <row r="973" spans="1:20" x14ac:dyDescent="0.3">
      <c r="A973" s="19"/>
      <c r="B973" s="6"/>
      <c r="C973" s="6"/>
      <c r="D973" s="6"/>
      <c r="G973" s="6"/>
      <c r="H973" s="6"/>
      <c r="I973" s="34"/>
      <c r="J973" s="34"/>
      <c r="K973" s="6"/>
      <c r="L973" s="6"/>
      <c r="M973" s="6"/>
      <c r="N973" s="6"/>
      <c r="O973" s="16"/>
      <c r="P973" s="7"/>
      <c r="Q973" s="7"/>
      <c r="R973" s="7"/>
      <c r="S973" s="7"/>
      <c r="T973" s="26" t="s">
        <v>54</v>
      </c>
    </row>
    <row r="974" spans="1:20" x14ac:dyDescent="0.3">
      <c r="A974" s="19"/>
      <c r="B974" s="6"/>
      <c r="C974" s="6"/>
      <c r="D974" s="6"/>
      <c r="G974" s="6"/>
      <c r="H974" s="6"/>
      <c r="I974" s="34"/>
      <c r="J974" s="34"/>
      <c r="K974" s="6"/>
      <c r="L974" s="6"/>
      <c r="M974" s="6"/>
      <c r="N974" s="6"/>
      <c r="O974" s="16"/>
      <c r="P974" s="7"/>
      <c r="Q974" s="7"/>
      <c r="R974" s="7"/>
      <c r="S974" s="7"/>
      <c r="T974" s="26" t="s">
        <v>54</v>
      </c>
    </row>
    <row r="975" spans="1:20" x14ac:dyDescent="0.3">
      <c r="A975" s="19"/>
      <c r="B975" s="6"/>
      <c r="C975" s="6"/>
      <c r="D975" s="6"/>
      <c r="G975" s="6"/>
      <c r="H975" s="6"/>
      <c r="I975" s="34"/>
      <c r="J975" s="34"/>
      <c r="K975" s="6"/>
      <c r="L975" s="6"/>
      <c r="M975" s="6"/>
      <c r="N975" s="6"/>
      <c r="O975" s="16"/>
      <c r="P975" s="7"/>
      <c r="Q975" s="7"/>
      <c r="R975" s="7"/>
      <c r="S975" s="7"/>
      <c r="T975" s="26" t="s">
        <v>54</v>
      </c>
    </row>
    <row r="976" spans="1:20" x14ac:dyDescent="0.3">
      <c r="A976" s="19"/>
      <c r="B976" s="6"/>
      <c r="C976" s="6"/>
      <c r="D976" s="6"/>
      <c r="G976" s="6"/>
      <c r="H976" s="6"/>
      <c r="I976" s="34"/>
      <c r="J976" s="34"/>
      <c r="K976" s="6"/>
      <c r="L976" s="6"/>
      <c r="M976" s="6"/>
      <c r="N976" s="6"/>
      <c r="O976" s="16"/>
      <c r="P976" s="7"/>
      <c r="Q976" s="7"/>
      <c r="R976" s="7"/>
      <c r="S976" s="7"/>
      <c r="T976" s="26" t="s">
        <v>54</v>
      </c>
    </row>
    <row r="977" spans="1:20" x14ac:dyDescent="0.3">
      <c r="A977" s="19"/>
      <c r="B977" s="6"/>
      <c r="C977" s="6"/>
      <c r="D977" s="6"/>
      <c r="G977" s="6"/>
      <c r="H977" s="6"/>
      <c r="I977" s="34"/>
      <c r="J977" s="34"/>
      <c r="K977" s="6"/>
      <c r="L977" s="6"/>
      <c r="M977" s="6"/>
      <c r="N977" s="6"/>
      <c r="O977" s="16"/>
      <c r="P977" s="7"/>
      <c r="Q977" s="7"/>
      <c r="R977" s="7"/>
      <c r="S977" s="7"/>
      <c r="T977" s="26" t="s">
        <v>54</v>
      </c>
    </row>
    <row r="978" spans="1:20" x14ac:dyDescent="0.3">
      <c r="A978" s="19"/>
      <c r="B978" s="6"/>
      <c r="C978" s="6"/>
      <c r="D978" s="6"/>
      <c r="G978" s="6"/>
      <c r="H978" s="6"/>
      <c r="I978" s="34"/>
      <c r="J978" s="34"/>
      <c r="K978" s="6"/>
      <c r="L978" s="6"/>
      <c r="M978" s="6"/>
      <c r="N978" s="6"/>
      <c r="O978" s="16"/>
      <c r="P978" s="7"/>
      <c r="Q978" s="7"/>
      <c r="R978" s="7"/>
      <c r="S978" s="7"/>
      <c r="T978" s="26" t="s">
        <v>54</v>
      </c>
    </row>
    <row r="979" spans="1:20" x14ac:dyDescent="0.3">
      <c r="A979" s="19"/>
      <c r="B979" s="6"/>
      <c r="C979" s="6"/>
      <c r="D979" s="6"/>
      <c r="G979" s="6"/>
      <c r="H979" s="6"/>
      <c r="I979" s="34"/>
      <c r="J979" s="34"/>
      <c r="K979" s="6"/>
      <c r="L979" s="6"/>
      <c r="M979" s="6"/>
      <c r="N979" s="6"/>
      <c r="O979" s="16"/>
      <c r="P979" s="7"/>
      <c r="Q979" s="7"/>
      <c r="R979" s="7"/>
      <c r="S979" s="7"/>
      <c r="T979" s="26" t="s">
        <v>54</v>
      </c>
    </row>
    <row r="980" spans="1:20" x14ac:dyDescent="0.3">
      <c r="A980" s="19"/>
      <c r="B980" s="6"/>
      <c r="C980" s="6"/>
      <c r="D980" s="6"/>
      <c r="G980" s="6"/>
      <c r="H980" s="6"/>
      <c r="I980" s="34"/>
      <c r="J980" s="34"/>
      <c r="K980" s="6"/>
      <c r="L980" s="6"/>
      <c r="M980" s="6"/>
      <c r="N980" s="6"/>
      <c r="O980" s="16"/>
      <c r="P980" s="7"/>
      <c r="Q980" s="7"/>
      <c r="R980" s="7"/>
      <c r="S980" s="7"/>
      <c r="T980" s="26" t="s">
        <v>54</v>
      </c>
    </row>
    <row r="981" spans="1:20" x14ac:dyDescent="0.3">
      <c r="A981" s="19"/>
      <c r="B981" s="6"/>
      <c r="C981" s="6"/>
      <c r="D981" s="6"/>
      <c r="G981" s="6"/>
      <c r="H981" s="6"/>
      <c r="I981" s="34"/>
      <c r="J981" s="34"/>
      <c r="K981" s="6"/>
      <c r="L981" s="6"/>
      <c r="M981" s="6"/>
      <c r="N981" s="6"/>
      <c r="O981" s="16"/>
      <c r="P981" s="7"/>
      <c r="Q981" s="7"/>
      <c r="R981" s="7"/>
      <c r="S981" s="7"/>
      <c r="T981" s="26" t="s">
        <v>54</v>
      </c>
    </row>
    <row r="982" spans="1:20" x14ac:dyDescent="0.3">
      <c r="A982" s="19"/>
      <c r="B982" s="6"/>
      <c r="C982" s="6"/>
      <c r="D982" s="6"/>
      <c r="G982" s="6"/>
      <c r="H982" s="6"/>
      <c r="I982" s="34"/>
      <c r="J982" s="34"/>
      <c r="K982" s="6"/>
      <c r="L982" s="6"/>
      <c r="M982" s="6"/>
      <c r="N982" s="6"/>
      <c r="O982" s="16"/>
      <c r="P982" s="7"/>
      <c r="Q982" s="7"/>
      <c r="R982" s="7"/>
      <c r="S982" s="7"/>
    </row>
    <row r="983" spans="1:20" x14ac:dyDescent="0.3">
      <c r="A983" s="19"/>
      <c r="B983" s="6"/>
      <c r="C983" s="6"/>
      <c r="D983" s="6"/>
      <c r="G983" s="6"/>
      <c r="H983" s="6"/>
      <c r="I983" s="34"/>
      <c r="J983" s="34"/>
      <c r="K983" s="6"/>
      <c r="L983" s="6"/>
      <c r="M983" s="6"/>
      <c r="N983" s="6"/>
      <c r="O983" s="16"/>
      <c r="P983" s="7"/>
      <c r="Q983" s="7"/>
      <c r="R983" s="7"/>
      <c r="S983" s="7"/>
    </row>
    <row r="984" spans="1:20" x14ac:dyDescent="0.3">
      <c r="A984" s="19"/>
      <c r="B984" s="6"/>
      <c r="C984" s="6"/>
      <c r="D984" s="6"/>
      <c r="G984" s="6"/>
      <c r="H984" s="6"/>
      <c r="I984" s="34"/>
      <c r="J984" s="34"/>
      <c r="K984" s="6"/>
      <c r="L984" s="6"/>
      <c r="M984" s="6"/>
      <c r="N984" s="6"/>
      <c r="O984" s="16"/>
      <c r="P984" s="7"/>
      <c r="Q984" s="7"/>
      <c r="R984" s="7"/>
      <c r="S984" s="7"/>
    </row>
    <row r="985" spans="1:20" x14ac:dyDescent="0.3">
      <c r="A985" s="19"/>
      <c r="B985" s="6"/>
      <c r="C985" s="6"/>
      <c r="D985" s="6"/>
      <c r="G985" s="6"/>
      <c r="H985" s="6"/>
      <c r="I985" s="34"/>
      <c r="J985" s="34"/>
      <c r="K985" s="6"/>
      <c r="L985" s="6"/>
      <c r="M985" s="6"/>
      <c r="N985" s="6"/>
      <c r="O985" s="16"/>
      <c r="P985" s="7"/>
      <c r="Q985" s="7"/>
      <c r="R985" s="7"/>
      <c r="S985" s="7"/>
    </row>
    <row r="986" spans="1:20" x14ac:dyDescent="0.3">
      <c r="A986" s="19"/>
      <c r="B986" s="6"/>
      <c r="C986" s="6"/>
      <c r="D986" s="6"/>
      <c r="G986" s="6"/>
      <c r="H986" s="6"/>
      <c r="I986" s="34"/>
      <c r="J986" s="34"/>
      <c r="K986" s="6"/>
      <c r="L986" s="6"/>
      <c r="M986" s="6"/>
      <c r="N986" s="6"/>
      <c r="O986" s="16"/>
      <c r="P986" s="7"/>
      <c r="Q986" s="7"/>
      <c r="R986" s="7"/>
      <c r="S986" s="7"/>
    </row>
    <row r="987" spans="1:20" x14ac:dyDescent="0.3">
      <c r="A987" s="19"/>
      <c r="B987" s="6"/>
      <c r="C987" s="6"/>
      <c r="D987" s="6"/>
      <c r="G987" s="6"/>
      <c r="H987" s="6"/>
      <c r="I987" s="34"/>
      <c r="J987" s="34"/>
      <c r="K987" s="6"/>
      <c r="L987" s="6"/>
      <c r="M987" s="6"/>
      <c r="N987" s="6"/>
      <c r="O987" s="16"/>
      <c r="P987" s="7"/>
      <c r="Q987" s="7"/>
      <c r="R987" s="7"/>
      <c r="S987" s="7"/>
    </row>
    <row r="988" spans="1:20" x14ac:dyDescent="0.3">
      <c r="A988" s="19"/>
      <c r="B988" s="6"/>
      <c r="C988" s="6"/>
      <c r="D988" s="6"/>
      <c r="G988" s="6"/>
      <c r="H988" s="6"/>
      <c r="I988" s="34"/>
      <c r="J988" s="34"/>
      <c r="K988" s="6"/>
      <c r="L988" s="6"/>
      <c r="M988" s="6"/>
      <c r="N988" s="6"/>
      <c r="O988" s="16"/>
      <c r="P988" s="7"/>
      <c r="Q988" s="7"/>
      <c r="R988" s="7"/>
      <c r="S988" s="7"/>
    </row>
    <row r="989" spans="1:20" x14ac:dyDescent="0.3">
      <c r="A989" s="19"/>
      <c r="B989" s="6"/>
      <c r="C989" s="6"/>
      <c r="D989" s="6"/>
      <c r="G989" s="6"/>
      <c r="H989" s="6"/>
      <c r="I989" s="34"/>
      <c r="J989" s="34"/>
      <c r="K989" s="6"/>
      <c r="L989" s="6"/>
      <c r="M989" s="6"/>
      <c r="N989" s="6"/>
      <c r="O989" s="16"/>
      <c r="P989" s="7"/>
      <c r="Q989" s="7"/>
      <c r="R989" s="7"/>
      <c r="S989" s="7"/>
    </row>
    <row r="990" spans="1:20" x14ac:dyDescent="0.3">
      <c r="A990" s="19"/>
      <c r="B990" s="6"/>
      <c r="C990" s="6"/>
      <c r="D990" s="6"/>
      <c r="G990" s="6"/>
      <c r="H990" s="6"/>
      <c r="I990" s="34"/>
      <c r="J990" s="34"/>
      <c r="K990" s="6"/>
      <c r="L990" s="6"/>
      <c r="M990" s="6"/>
      <c r="N990" s="6"/>
      <c r="O990" s="16"/>
      <c r="P990" s="7"/>
      <c r="Q990" s="7"/>
      <c r="R990" s="7"/>
      <c r="S990" s="7"/>
    </row>
    <row r="991" spans="1:20" x14ac:dyDescent="0.3">
      <c r="A991" s="19"/>
      <c r="B991" s="6"/>
      <c r="C991" s="6"/>
      <c r="D991" s="6"/>
      <c r="G991" s="6"/>
      <c r="H991" s="6"/>
      <c r="I991" s="34"/>
      <c r="J991" s="34"/>
      <c r="K991" s="6"/>
      <c r="L991" s="6"/>
      <c r="M991" s="6"/>
      <c r="N991" s="6"/>
      <c r="O991" s="16"/>
      <c r="P991" s="7"/>
      <c r="Q991" s="7"/>
      <c r="R991" s="7"/>
      <c r="S991" s="7"/>
    </row>
    <row r="992" spans="1:20" x14ac:dyDescent="0.3">
      <c r="A992" s="19"/>
      <c r="B992" s="6"/>
      <c r="C992" s="6"/>
      <c r="D992" s="6"/>
      <c r="G992" s="6"/>
      <c r="H992" s="6"/>
      <c r="I992" s="34"/>
      <c r="J992" s="34"/>
      <c r="K992" s="6"/>
      <c r="L992" s="6"/>
      <c r="M992" s="6"/>
      <c r="N992" s="6"/>
      <c r="O992" s="16"/>
      <c r="P992" s="7"/>
      <c r="Q992" s="7"/>
      <c r="R992" s="7"/>
      <c r="S992" s="7"/>
    </row>
    <row r="993" spans="1:19" x14ac:dyDescent="0.3">
      <c r="A993" s="19"/>
      <c r="B993" s="6"/>
      <c r="C993" s="6"/>
      <c r="D993" s="6"/>
      <c r="G993" s="6"/>
      <c r="H993" s="6"/>
      <c r="I993" s="34"/>
      <c r="J993" s="34"/>
      <c r="K993" s="6"/>
      <c r="L993" s="6"/>
      <c r="M993" s="6"/>
      <c r="N993" s="6"/>
      <c r="O993" s="16"/>
      <c r="P993" s="7"/>
      <c r="Q993" s="7"/>
      <c r="R993" s="7"/>
      <c r="S993" s="7"/>
    </row>
    <row r="994" spans="1:19" x14ac:dyDescent="0.3">
      <c r="A994" s="19"/>
      <c r="B994" s="6"/>
      <c r="C994" s="6"/>
      <c r="D994" s="6"/>
      <c r="G994" s="6"/>
      <c r="H994" s="6"/>
      <c r="I994" s="34"/>
      <c r="J994" s="34"/>
      <c r="K994" s="6"/>
      <c r="L994" s="6"/>
      <c r="M994" s="6"/>
      <c r="N994" s="6"/>
      <c r="O994" s="16"/>
      <c r="P994" s="7"/>
      <c r="Q994" s="7"/>
      <c r="R994" s="7"/>
      <c r="S994" s="7"/>
    </row>
    <row r="995" spans="1:19" x14ac:dyDescent="0.3">
      <c r="A995" s="19"/>
      <c r="B995" s="6"/>
      <c r="C995" s="6"/>
      <c r="D995" s="6"/>
      <c r="G995" s="6"/>
      <c r="H995" s="6"/>
      <c r="I995" s="34"/>
      <c r="J995" s="34"/>
      <c r="K995" s="6"/>
      <c r="L995" s="6"/>
      <c r="M995" s="6"/>
      <c r="N995" s="6"/>
      <c r="O995" s="16"/>
      <c r="P995" s="7"/>
      <c r="Q995" s="7"/>
      <c r="R995" s="7"/>
      <c r="S995" s="7"/>
    </row>
    <row r="996" spans="1:19" x14ac:dyDescent="0.3">
      <c r="A996" s="19"/>
      <c r="B996" s="6"/>
      <c r="C996" s="6"/>
      <c r="D996" s="6"/>
      <c r="G996" s="6"/>
      <c r="H996" s="6"/>
      <c r="I996" s="34"/>
      <c r="J996" s="34"/>
      <c r="K996" s="6"/>
      <c r="L996" s="6"/>
      <c r="M996" s="6"/>
      <c r="N996" s="6"/>
      <c r="O996" s="16"/>
      <c r="P996" s="7"/>
      <c r="Q996" s="7"/>
      <c r="R996" s="7"/>
      <c r="S996" s="7"/>
    </row>
    <row r="997" spans="1:19" x14ac:dyDescent="0.3">
      <c r="A997" s="19"/>
      <c r="B997" s="6"/>
      <c r="C997" s="6"/>
      <c r="D997" s="6"/>
      <c r="G997" s="6"/>
      <c r="H997" s="6"/>
      <c r="I997" s="34"/>
      <c r="J997" s="34"/>
      <c r="K997" s="6"/>
      <c r="L997" s="6"/>
      <c r="M997" s="6"/>
      <c r="N997" s="6"/>
      <c r="O997" s="16"/>
      <c r="P997" s="7"/>
      <c r="Q997" s="7"/>
      <c r="R997" s="7"/>
      <c r="S997" s="7"/>
    </row>
    <row r="998" spans="1:19" x14ac:dyDescent="0.3">
      <c r="A998" s="19"/>
      <c r="B998" s="6"/>
      <c r="C998" s="6"/>
      <c r="D998" s="6"/>
      <c r="G998" s="6"/>
      <c r="H998" s="6"/>
      <c r="I998" s="34"/>
      <c r="J998" s="34"/>
      <c r="K998" s="6"/>
      <c r="L998" s="6"/>
      <c r="M998" s="6"/>
      <c r="N998" s="6"/>
      <c r="O998" s="16"/>
      <c r="P998" s="7"/>
      <c r="Q998" s="7"/>
      <c r="R998" s="7"/>
      <c r="S998" s="7"/>
    </row>
    <row r="999" spans="1:19" x14ac:dyDescent="0.3">
      <c r="A999" s="19"/>
      <c r="B999" s="6"/>
      <c r="C999" s="6"/>
      <c r="D999" s="6"/>
      <c r="G999" s="6"/>
      <c r="H999" s="6"/>
      <c r="I999" s="34"/>
      <c r="J999" s="34"/>
      <c r="K999" s="6"/>
      <c r="L999" s="6"/>
      <c r="M999" s="6"/>
      <c r="N999" s="6"/>
      <c r="O999" s="16"/>
      <c r="P999" s="7"/>
      <c r="Q999" s="7"/>
      <c r="R999" s="7"/>
      <c r="S999" s="7"/>
    </row>
    <row r="1000" spans="1:19" x14ac:dyDescent="0.3">
      <c r="A1000" s="19"/>
      <c r="B1000" s="6"/>
      <c r="C1000" s="6"/>
      <c r="D1000" s="6"/>
      <c r="G1000" s="6"/>
      <c r="H1000" s="6"/>
      <c r="I1000" s="34"/>
      <c r="J1000" s="34"/>
      <c r="K1000" s="6"/>
      <c r="L1000" s="6"/>
      <c r="M1000" s="6"/>
      <c r="N1000" s="6"/>
      <c r="O1000" s="16"/>
      <c r="P1000" s="7"/>
      <c r="Q1000" s="7"/>
      <c r="R1000" s="7"/>
      <c r="S1000" s="7"/>
    </row>
    <row r="1001" spans="1:19" x14ac:dyDescent="0.3">
      <c r="A1001" s="19"/>
      <c r="B1001" s="6"/>
      <c r="C1001" s="6"/>
      <c r="D1001" s="6"/>
      <c r="G1001" s="6"/>
      <c r="H1001" s="6"/>
      <c r="I1001" s="34"/>
      <c r="J1001" s="34"/>
      <c r="K1001" s="6"/>
      <c r="L1001" s="6"/>
      <c r="M1001" s="6"/>
      <c r="N1001" s="6"/>
      <c r="O1001" s="16"/>
      <c r="P1001" s="7"/>
      <c r="Q1001" s="7"/>
      <c r="R1001" s="7"/>
      <c r="S1001" s="7"/>
    </row>
    <row r="1002" spans="1:19" x14ac:dyDescent="0.3">
      <c r="A1002" s="19"/>
      <c r="B1002" s="6"/>
      <c r="C1002" s="6"/>
      <c r="D1002" s="6"/>
      <c r="G1002" s="6"/>
      <c r="H1002" s="6"/>
      <c r="I1002" s="34"/>
      <c r="J1002" s="34"/>
      <c r="K1002" s="6"/>
      <c r="L1002" s="6"/>
      <c r="M1002" s="6"/>
      <c r="N1002" s="6"/>
      <c r="O1002" s="16"/>
      <c r="P1002" s="7"/>
      <c r="Q1002" s="7"/>
      <c r="R1002" s="7"/>
      <c r="S1002" s="7"/>
    </row>
    <row r="1003" spans="1:19" x14ac:dyDescent="0.3">
      <c r="A1003" s="19"/>
      <c r="B1003" s="6"/>
      <c r="C1003" s="6"/>
      <c r="D1003" s="6"/>
      <c r="G1003" s="6"/>
      <c r="H1003" s="6"/>
      <c r="I1003" s="34"/>
      <c r="J1003" s="34"/>
      <c r="K1003" s="6"/>
      <c r="L1003" s="6"/>
      <c r="M1003" s="6"/>
      <c r="N1003" s="6"/>
      <c r="O1003" s="16"/>
      <c r="P1003" s="7"/>
      <c r="Q1003" s="7"/>
      <c r="R1003" s="7"/>
      <c r="S1003" s="7"/>
    </row>
    <row r="1004" spans="1:19" x14ac:dyDescent="0.3">
      <c r="A1004" s="19"/>
      <c r="B1004" s="6"/>
      <c r="C1004" s="6"/>
      <c r="D1004" s="6"/>
      <c r="G1004" s="6"/>
      <c r="H1004" s="6"/>
      <c r="I1004" s="34"/>
      <c r="J1004" s="34"/>
      <c r="K1004" s="6"/>
      <c r="L1004" s="6"/>
      <c r="M1004" s="6"/>
      <c r="N1004" s="6"/>
      <c r="O1004" s="16"/>
      <c r="P1004" s="7"/>
      <c r="Q1004" s="7"/>
      <c r="R1004" s="7"/>
      <c r="S1004" s="7"/>
    </row>
    <row r="1005" spans="1:19" x14ac:dyDescent="0.3">
      <c r="A1005" s="19"/>
      <c r="B1005" s="6"/>
      <c r="C1005" s="6"/>
      <c r="D1005" s="6"/>
      <c r="G1005" s="6"/>
      <c r="H1005" s="6"/>
      <c r="I1005" s="34"/>
      <c r="J1005" s="34"/>
      <c r="K1005" s="6"/>
      <c r="L1005" s="6"/>
      <c r="M1005" s="6"/>
      <c r="N1005" s="6"/>
      <c r="O1005" s="16"/>
      <c r="P1005" s="7"/>
      <c r="Q1005" s="7"/>
      <c r="R1005" s="7"/>
      <c r="S1005" s="7"/>
    </row>
    <row r="1006" spans="1:19" x14ac:dyDescent="0.3">
      <c r="A1006" s="19"/>
      <c r="B1006" s="6"/>
      <c r="C1006" s="6"/>
      <c r="D1006" s="6"/>
      <c r="G1006" s="6"/>
      <c r="H1006" s="6"/>
      <c r="I1006" s="34"/>
      <c r="J1006" s="34"/>
      <c r="K1006" s="6"/>
      <c r="L1006" s="6"/>
      <c r="M1006" s="6"/>
      <c r="N1006" s="6"/>
      <c r="O1006" s="16"/>
      <c r="P1006" s="7"/>
      <c r="Q1006" s="7"/>
      <c r="R1006" s="7"/>
      <c r="S1006" s="7"/>
    </row>
    <row r="1007" spans="1:19" x14ac:dyDescent="0.3">
      <c r="A1007" s="19"/>
      <c r="B1007" s="6"/>
      <c r="C1007" s="6"/>
      <c r="D1007" s="6"/>
      <c r="G1007" s="6"/>
      <c r="H1007" s="6"/>
      <c r="I1007" s="34"/>
      <c r="J1007" s="34"/>
      <c r="K1007" s="6"/>
      <c r="L1007" s="6"/>
      <c r="M1007" s="6"/>
      <c r="N1007" s="6"/>
      <c r="O1007" s="16"/>
      <c r="P1007" s="7"/>
      <c r="Q1007" s="7"/>
      <c r="R1007" s="7"/>
      <c r="S1007" s="7"/>
    </row>
    <row r="1008" spans="1:19" x14ac:dyDescent="0.3">
      <c r="A1008" s="19"/>
      <c r="B1008" s="6"/>
      <c r="C1008" s="6"/>
      <c r="D1008" s="6"/>
      <c r="G1008" s="6"/>
      <c r="H1008" s="6"/>
      <c r="I1008" s="34"/>
      <c r="J1008" s="34"/>
      <c r="K1008" s="6"/>
      <c r="L1008" s="6"/>
      <c r="M1008" s="6"/>
      <c r="N1008" s="6"/>
      <c r="O1008" s="16"/>
      <c r="P1008" s="7"/>
      <c r="Q1008" s="7"/>
      <c r="R1008" s="7"/>
      <c r="S1008" s="7"/>
    </row>
    <row r="1009" spans="1:19" x14ac:dyDescent="0.3">
      <c r="A1009" s="19"/>
      <c r="B1009" s="6"/>
      <c r="C1009" s="6"/>
      <c r="D1009" s="6"/>
      <c r="G1009" s="6"/>
      <c r="H1009" s="6"/>
      <c r="I1009" s="34"/>
      <c r="J1009" s="34"/>
      <c r="K1009" s="6"/>
      <c r="L1009" s="6"/>
      <c r="M1009" s="6"/>
      <c r="N1009" s="6"/>
      <c r="O1009" s="16"/>
      <c r="P1009" s="7"/>
      <c r="Q1009" s="7"/>
      <c r="R1009" s="7"/>
      <c r="S1009" s="7"/>
    </row>
    <row r="1010" spans="1:19" x14ac:dyDescent="0.3">
      <c r="A1010" s="19"/>
      <c r="B1010" s="6"/>
      <c r="C1010" s="6"/>
      <c r="D1010" s="6"/>
      <c r="G1010" s="6"/>
      <c r="H1010" s="6"/>
      <c r="I1010" s="34"/>
      <c r="J1010" s="34"/>
      <c r="K1010" s="6"/>
      <c r="L1010" s="6"/>
      <c r="M1010" s="6"/>
      <c r="N1010" s="6"/>
      <c r="O1010" s="16"/>
      <c r="P1010" s="7"/>
      <c r="Q1010" s="7"/>
      <c r="R1010" s="7"/>
      <c r="S1010" s="7"/>
    </row>
    <row r="1011" spans="1:19" x14ac:dyDescent="0.3">
      <c r="A1011" s="19"/>
      <c r="B1011" s="6"/>
      <c r="C1011" s="6"/>
      <c r="D1011" s="6"/>
      <c r="G1011" s="6"/>
      <c r="H1011" s="6"/>
      <c r="I1011" s="34"/>
      <c r="J1011" s="34"/>
      <c r="K1011" s="6"/>
      <c r="L1011" s="6"/>
      <c r="M1011" s="6"/>
      <c r="N1011" s="6"/>
      <c r="O1011" s="16"/>
      <c r="P1011" s="7"/>
      <c r="Q1011" s="7"/>
      <c r="R1011" s="7"/>
      <c r="S1011" s="7"/>
    </row>
    <row r="1012" spans="1:19" x14ac:dyDescent="0.3">
      <c r="A1012" s="19"/>
      <c r="B1012" s="6"/>
      <c r="C1012" s="6"/>
      <c r="D1012" s="6"/>
      <c r="G1012" s="6"/>
      <c r="H1012" s="6"/>
      <c r="I1012" s="34"/>
      <c r="J1012" s="34"/>
      <c r="K1012" s="6"/>
      <c r="L1012" s="6"/>
      <c r="M1012" s="6"/>
      <c r="N1012" s="6"/>
      <c r="O1012" s="16"/>
      <c r="P1012" s="7"/>
      <c r="Q1012" s="7"/>
      <c r="R1012" s="7"/>
      <c r="S1012" s="7"/>
    </row>
    <row r="1013" spans="1:19" x14ac:dyDescent="0.3">
      <c r="A1013" s="19"/>
      <c r="B1013" s="6"/>
      <c r="C1013" s="6"/>
      <c r="D1013" s="6"/>
      <c r="G1013" s="6"/>
      <c r="H1013" s="6"/>
      <c r="I1013" s="34"/>
      <c r="J1013" s="34"/>
      <c r="K1013" s="6"/>
      <c r="L1013" s="6"/>
      <c r="M1013" s="6"/>
      <c r="N1013" s="6"/>
      <c r="O1013" s="16"/>
      <c r="P1013" s="7"/>
      <c r="Q1013" s="7"/>
      <c r="R1013" s="7"/>
      <c r="S1013" s="7"/>
    </row>
    <row r="1014" spans="1:19" x14ac:dyDescent="0.3">
      <c r="A1014" s="19"/>
      <c r="B1014" s="6"/>
      <c r="C1014" s="6"/>
      <c r="D1014" s="6"/>
      <c r="G1014" s="6"/>
      <c r="H1014" s="6"/>
      <c r="I1014" s="34"/>
      <c r="J1014" s="34"/>
      <c r="K1014" s="6"/>
      <c r="L1014" s="6"/>
      <c r="M1014" s="6"/>
      <c r="N1014" s="6"/>
      <c r="O1014" s="16"/>
      <c r="P1014" s="7"/>
      <c r="Q1014" s="7"/>
      <c r="R1014" s="7"/>
      <c r="S1014" s="7"/>
    </row>
    <row r="1015" spans="1:19" x14ac:dyDescent="0.3">
      <c r="A1015" s="19"/>
      <c r="B1015" s="6"/>
      <c r="C1015" s="6"/>
      <c r="D1015" s="6"/>
      <c r="G1015" s="6"/>
      <c r="H1015" s="6"/>
      <c r="I1015" s="34"/>
      <c r="J1015" s="34"/>
      <c r="K1015" s="6"/>
      <c r="L1015" s="6"/>
      <c r="M1015" s="6"/>
      <c r="N1015" s="6"/>
      <c r="O1015" s="16"/>
      <c r="P1015" s="7"/>
      <c r="Q1015" s="7"/>
      <c r="R1015" s="7"/>
      <c r="S1015" s="7"/>
    </row>
    <row r="1016" spans="1:19" x14ac:dyDescent="0.3">
      <c r="A1016" s="19"/>
      <c r="B1016" s="6"/>
      <c r="C1016" s="6"/>
      <c r="D1016" s="6"/>
      <c r="G1016" s="6"/>
      <c r="H1016" s="6"/>
      <c r="I1016" s="34"/>
      <c r="J1016" s="34"/>
      <c r="K1016" s="6"/>
      <c r="L1016" s="6"/>
      <c r="M1016" s="6"/>
      <c r="N1016" s="6"/>
      <c r="O1016" s="16"/>
      <c r="P1016" s="7"/>
      <c r="Q1016" s="7"/>
      <c r="R1016" s="7"/>
      <c r="S1016" s="7"/>
    </row>
    <row r="1017" spans="1:19" x14ac:dyDescent="0.3">
      <c r="A1017" s="19"/>
      <c r="B1017" s="6"/>
      <c r="C1017" s="6"/>
      <c r="D1017" s="6"/>
      <c r="G1017" s="6"/>
      <c r="H1017" s="6"/>
      <c r="I1017" s="34"/>
      <c r="J1017" s="34"/>
      <c r="K1017" s="6"/>
      <c r="L1017" s="6"/>
      <c r="M1017" s="6"/>
      <c r="N1017" s="6"/>
      <c r="O1017" s="16"/>
      <c r="P1017" s="7"/>
      <c r="Q1017" s="7"/>
      <c r="R1017" s="7"/>
      <c r="S1017" s="7"/>
    </row>
    <row r="1018" spans="1:19" x14ac:dyDescent="0.3">
      <c r="A1018" s="19"/>
      <c r="B1018" s="6"/>
      <c r="C1018" s="6"/>
      <c r="D1018" s="6"/>
      <c r="G1018" s="6"/>
      <c r="H1018" s="6"/>
      <c r="I1018" s="34"/>
      <c r="J1018" s="34"/>
      <c r="K1018" s="6"/>
      <c r="L1018" s="6"/>
      <c r="M1018" s="6"/>
      <c r="N1018" s="6"/>
      <c r="O1018" s="16"/>
      <c r="P1018" s="7"/>
      <c r="Q1018" s="7"/>
      <c r="R1018" s="7"/>
      <c r="S1018" s="7"/>
    </row>
    <row r="1019" spans="1:19" x14ac:dyDescent="0.3">
      <c r="A1019" s="19"/>
      <c r="B1019" s="6"/>
      <c r="C1019" s="6"/>
      <c r="D1019" s="6"/>
      <c r="G1019" s="6"/>
      <c r="H1019" s="6"/>
      <c r="I1019" s="34"/>
      <c r="J1019" s="34"/>
      <c r="K1019" s="6"/>
      <c r="L1019" s="6"/>
      <c r="M1019" s="6"/>
      <c r="N1019" s="6"/>
      <c r="O1019" s="16"/>
      <c r="P1019" s="7"/>
      <c r="Q1019" s="7"/>
      <c r="R1019" s="7"/>
      <c r="S1019" s="7"/>
    </row>
    <row r="1020" spans="1:19" x14ac:dyDescent="0.3">
      <c r="A1020" s="19"/>
      <c r="B1020" s="6"/>
      <c r="C1020" s="6"/>
      <c r="D1020" s="6"/>
      <c r="G1020" s="6"/>
      <c r="H1020" s="6"/>
      <c r="I1020" s="34"/>
      <c r="J1020" s="34"/>
      <c r="K1020" s="6"/>
      <c r="L1020" s="6"/>
      <c r="M1020" s="6"/>
      <c r="N1020" s="6"/>
      <c r="O1020" s="16"/>
      <c r="P1020" s="7"/>
      <c r="Q1020" s="7"/>
      <c r="R1020" s="7"/>
      <c r="S1020" s="7"/>
    </row>
    <row r="1021" spans="1:19" x14ac:dyDescent="0.3">
      <c r="A1021" s="19"/>
      <c r="B1021" s="6"/>
      <c r="C1021" s="6"/>
      <c r="D1021" s="6"/>
      <c r="G1021" s="6"/>
      <c r="H1021" s="6"/>
      <c r="I1021" s="34"/>
      <c r="J1021" s="34"/>
      <c r="K1021" s="6"/>
      <c r="L1021" s="6"/>
      <c r="M1021" s="6"/>
      <c r="N1021" s="6"/>
      <c r="O1021" s="16"/>
      <c r="P1021" s="7"/>
      <c r="Q1021" s="7"/>
      <c r="R1021" s="7"/>
      <c r="S1021" s="7"/>
    </row>
    <row r="1022" spans="1:19" x14ac:dyDescent="0.3">
      <c r="A1022" s="19"/>
      <c r="B1022" s="6"/>
      <c r="C1022" s="6"/>
      <c r="D1022" s="6"/>
      <c r="G1022" s="6"/>
      <c r="H1022" s="6"/>
      <c r="I1022" s="34"/>
      <c r="J1022" s="34"/>
      <c r="K1022" s="6"/>
      <c r="L1022" s="6"/>
      <c r="M1022" s="6"/>
      <c r="N1022" s="6"/>
      <c r="O1022" s="16"/>
      <c r="P1022" s="7"/>
      <c r="Q1022" s="7"/>
      <c r="R1022" s="7"/>
      <c r="S1022" s="7"/>
    </row>
    <row r="1023" spans="1:19" x14ac:dyDescent="0.3">
      <c r="A1023" s="19"/>
      <c r="B1023" s="6"/>
      <c r="C1023" s="6"/>
      <c r="D1023" s="6"/>
      <c r="G1023" s="6"/>
      <c r="H1023" s="6"/>
      <c r="I1023" s="34"/>
      <c r="J1023" s="34"/>
      <c r="K1023" s="6"/>
      <c r="L1023" s="6"/>
      <c r="M1023" s="6"/>
      <c r="N1023" s="6"/>
      <c r="O1023" s="16"/>
      <c r="P1023" s="7"/>
      <c r="Q1023" s="7"/>
      <c r="R1023" s="7"/>
      <c r="S1023" s="7"/>
    </row>
    <row r="1024" spans="1:19" x14ac:dyDescent="0.3">
      <c r="A1024" s="19"/>
      <c r="B1024" s="6"/>
      <c r="C1024" s="6"/>
      <c r="D1024" s="6"/>
      <c r="G1024" s="6"/>
      <c r="H1024" s="6"/>
      <c r="I1024" s="34"/>
      <c r="J1024" s="34"/>
      <c r="K1024" s="6"/>
      <c r="L1024" s="6"/>
      <c r="M1024" s="6"/>
      <c r="N1024" s="6"/>
      <c r="O1024" s="16"/>
      <c r="P1024" s="7"/>
      <c r="Q1024" s="7"/>
      <c r="R1024" s="7"/>
      <c r="S1024" s="7"/>
    </row>
    <row r="1025" spans="1:19" x14ac:dyDescent="0.3">
      <c r="A1025" s="19"/>
      <c r="B1025" s="6"/>
      <c r="C1025" s="6"/>
      <c r="D1025" s="6"/>
      <c r="G1025" s="6"/>
      <c r="H1025" s="6"/>
      <c r="I1025" s="34"/>
      <c r="J1025" s="34"/>
      <c r="K1025" s="6"/>
      <c r="L1025" s="6"/>
      <c r="M1025" s="6"/>
      <c r="N1025" s="6"/>
      <c r="O1025" s="16"/>
      <c r="P1025" s="7"/>
      <c r="Q1025" s="7"/>
      <c r="R1025" s="7"/>
      <c r="S1025" s="7"/>
    </row>
    <row r="1026" spans="1:19" x14ac:dyDescent="0.3">
      <c r="A1026" s="19"/>
      <c r="B1026" s="6"/>
      <c r="C1026" s="6"/>
      <c r="D1026" s="6"/>
      <c r="G1026" s="6"/>
      <c r="H1026" s="6"/>
      <c r="I1026" s="34"/>
      <c r="J1026" s="34"/>
      <c r="K1026" s="6"/>
      <c r="L1026" s="6"/>
      <c r="M1026" s="6"/>
      <c r="N1026" s="6"/>
      <c r="O1026" s="16"/>
      <c r="P1026" s="7"/>
      <c r="Q1026" s="7"/>
      <c r="R1026" s="7"/>
      <c r="S1026" s="7"/>
    </row>
    <row r="1027" spans="1:19" x14ac:dyDescent="0.3">
      <c r="A1027" s="19"/>
      <c r="B1027" s="6"/>
      <c r="C1027" s="6"/>
      <c r="D1027" s="6"/>
      <c r="G1027" s="6"/>
      <c r="H1027" s="6"/>
      <c r="I1027" s="34"/>
      <c r="J1027" s="34"/>
      <c r="K1027" s="6"/>
      <c r="L1027" s="6"/>
      <c r="M1027" s="6"/>
      <c r="N1027" s="6"/>
      <c r="O1027" s="16"/>
      <c r="P1027" s="7"/>
      <c r="Q1027" s="7"/>
      <c r="R1027" s="7"/>
      <c r="S1027" s="7"/>
    </row>
    <row r="1028" spans="1:19" x14ac:dyDescent="0.3">
      <c r="A1028" s="19"/>
      <c r="B1028" s="6"/>
      <c r="C1028" s="6"/>
      <c r="D1028" s="6"/>
      <c r="G1028" s="6"/>
      <c r="H1028" s="6"/>
      <c r="I1028" s="34"/>
      <c r="J1028" s="34"/>
      <c r="K1028" s="6"/>
      <c r="L1028" s="6"/>
      <c r="M1028" s="6"/>
      <c r="N1028" s="6"/>
      <c r="O1028" s="16"/>
      <c r="P1028" s="7"/>
      <c r="Q1028" s="7"/>
      <c r="R1028" s="7"/>
      <c r="S1028" s="7"/>
    </row>
    <row r="1029" spans="1:19" x14ac:dyDescent="0.3">
      <c r="A1029" s="19"/>
      <c r="B1029" s="6"/>
      <c r="C1029" s="6"/>
      <c r="D1029" s="6"/>
      <c r="G1029" s="6"/>
      <c r="H1029" s="6"/>
      <c r="I1029" s="34"/>
      <c r="J1029" s="34"/>
      <c r="K1029" s="6"/>
      <c r="L1029" s="6"/>
      <c r="M1029" s="6"/>
      <c r="N1029" s="6"/>
      <c r="O1029" s="16"/>
      <c r="P1029" s="7"/>
      <c r="Q1029" s="7"/>
      <c r="R1029" s="7"/>
      <c r="S1029" s="7"/>
    </row>
    <row r="1030" spans="1:19" x14ac:dyDescent="0.3">
      <c r="A1030" s="19"/>
      <c r="B1030" s="6"/>
      <c r="C1030" s="6"/>
      <c r="D1030" s="6"/>
      <c r="G1030" s="6"/>
      <c r="H1030" s="6"/>
      <c r="I1030" s="34"/>
      <c r="J1030" s="34"/>
      <c r="K1030" s="6"/>
      <c r="L1030" s="6"/>
      <c r="M1030" s="6"/>
      <c r="N1030" s="6"/>
      <c r="O1030" s="16"/>
      <c r="P1030" s="7"/>
      <c r="Q1030" s="7"/>
      <c r="R1030" s="7"/>
      <c r="S1030" s="7"/>
    </row>
    <row r="1031" spans="1:19" x14ac:dyDescent="0.3">
      <c r="A1031" s="19"/>
      <c r="B1031" s="6"/>
      <c r="C1031" s="6"/>
      <c r="D1031" s="6"/>
      <c r="G1031" s="6"/>
      <c r="H1031" s="6"/>
      <c r="I1031" s="34"/>
      <c r="J1031" s="34"/>
      <c r="K1031" s="6"/>
      <c r="L1031" s="6"/>
      <c r="M1031" s="6"/>
      <c r="N1031" s="6"/>
      <c r="O1031" s="16"/>
      <c r="P1031" s="7"/>
      <c r="Q1031" s="7"/>
      <c r="R1031" s="7"/>
      <c r="S1031" s="7"/>
    </row>
    <row r="1032" spans="1:19" x14ac:dyDescent="0.3">
      <c r="A1032" s="19"/>
      <c r="B1032" s="6"/>
      <c r="C1032" s="6"/>
      <c r="D1032" s="6"/>
      <c r="G1032" s="6"/>
      <c r="H1032" s="6"/>
      <c r="I1032" s="34"/>
      <c r="J1032" s="34"/>
      <c r="K1032" s="6"/>
      <c r="L1032" s="6"/>
      <c r="M1032" s="6"/>
      <c r="N1032" s="6"/>
      <c r="O1032" s="16"/>
      <c r="P1032" s="7"/>
      <c r="Q1032" s="7"/>
      <c r="R1032" s="7"/>
      <c r="S1032" s="7"/>
    </row>
    <row r="1033" spans="1:19" x14ac:dyDescent="0.3">
      <c r="A1033" s="19"/>
      <c r="B1033" s="6"/>
      <c r="C1033" s="6"/>
      <c r="D1033" s="6"/>
      <c r="G1033" s="6"/>
      <c r="H1033" s="6"/>
      <c r="I1033" s="34"/>
      <c r="J1033" s="34"/>
      <c r="K1033" s="6"/>
      <c r="L1033" s="6"/>
      <c r="M1033" s="6"/>
      <c r="N1033" s="6"/>
      <c r="O1033" s="16"/>
      <c r="P1033" s="7"/>
      <c r="Q1033" s="7"/>
      <c r="R1033" s="7"/>
      <c r="S1033" s="7"/>
    </row>
    <row r="1034" spans="1:19" x14ac:dyDescent="0.3">
      <c r="A1034" s="19"/>
      <c r="B1034" s="6"/>
      <c r="C1034" s="6"/>
      <c r="D1034" s="6"/>
      <c r="G1034" s="6"/>
      <c r="H1034" s="6"/>
      <c r="I1034" s="34"/>
      <c r="J1034" s="34"/>
      <c r="K1034" s="6"/>
      <c r="L1034" s="6"/>
      <c r="M1034" s="6"/>
      <c r="N1034" s="6"/>
      <c r="O1034" s="16"/>
      <c r="P1034" s="7"/>
      <c r="Q1034" s="7"/>
      <c r="R1034" s="7"/>
      <c r="S1034" s="7"/>
    </row>
    <row r="1035" spans="1:19" x14ac:dyDescent="0.3">
      <c r="A1035" s="19"/>
      <c r="B1035" s="6"/>
      <c r="C1035" s="6"/>
      <c r="D1035" s="6"/>
      <c r="G1035" s="6"/>
      <c r="H1035" s="6"/>
      <c r="I1035" s="34"/>
      <c r="J1035" s="34"/>
      <c r="K1035" s="6"/>
      <c r="L1035" s="6"/>
      <c r="M1035" s="6"/>
      <c r="N1035" s="6"/>
      <c r="O1035" s="16"/>
      <c r="P1035" s="7"/>
      <c r="Q1035" s="7"/>
      <c r="R1035" s="7"/>
      <c r="S1035" s="7"/>
    </row>
    <row r="1036" spans="1:19" x14ac:dyDescent="0.3">
      <c r="A1036" s="19"/>
      <c r="B1036" s="6"/>
      <c r="C1036" s="6"/>
      <c r="D1036" s="6"/>
      <c r="G1036" s="6"/>
      <c r="H1036" s="6"/>
      <c r="I1036" s="34"/>
      <c r="J1036" s="34"/>
      <c r="K1036" s="6"/>
      <c r="L1036" s="6"/>
      <c r="M1036" s="6"/>
      <c r="N1036" s="6"/>
      <c r="O1036" s="16"/>
      <c r="P1036" s="7"/>
      <c r="Q1036" s="7"/>
      <c r="R1036" s="7"/>
      <c r="S1036" s="7"/>
    </row>
    <row r="1037" spans="1:19" x14ac:dyDescent="0.3">
      <c r="A1037" s="19"/>
      <c r="B1037" s="6"/>
      <c r="C1037" s="6"/>
      <c r="D1037" s="6"/>
      <c r="G1037" s="6"/>
      <c r="H1037" s="6"/>
      <c r="I1037" s="34"/>
      <c r="J1037" s="34"/>
      <c r="K1037" s="6"/>
      <c r="L1037" s="6"/>
      <c r="M1037" s="6"/>
      <c r="N1037" s="6"/>
      <c r="O1037" s="16"/>
      <c r="P1037" s="7"/>
      <c r="Q1037" s="7"/>
      <c r="R1037" s="7"/>
      <c r="S1037" s="7"/>
    </row>
    <row r="1038" spans="1:19" x14ac:dyDescent="0.3">
      <c r="A1038" s="19"/>
      <c r="B1038" s="6"/>
      <c r="C1038" s="6"/>
      <c r="D1038" s="6"/>
      <c r="G1038" s="6"/>
      <c r="H1038" s="6"/>
      <c r="I1038" s="34"/>
      <c r="J1038" s="34"/>
      <c r="K1038" s="6"/>
      <c r="L1038" s="6"/>
      <c r="M1038" s="6"/>
      <c r="N1038" s="6"/>
      <c r="O1038" s="16"/>
      <c r="P1038" s="7"/>
      <c r="Q1038" s="7"/>
      <c r="R1038" s="7"/>
      <c r="S1038" s="7"/>
    </row>
    <row r="1039" spans="1:19" x14ac:dyDescent="0.3">
      <c r="A1039" s="19"/>
      <c r="B1039" s="6"/>
      <c r="C1039" s="6"/>
      <c r="D1039" s="6"/>
      <c r="G1039" s="6"/>
      <c r="H1039" s="6"/>
      <c r="I1039" s="34"/>
      <c r="J1039" s="34"/>
      <c r="K1039" s="6"/>
      <c r="L1039" s="6"/>
      <c r="M1039" s="6"/>
      <c r="N1039" s="6"/>
      <c r="O1039" s="16"/>
      <c r="P1039" s="7"/>
      <c r="Q1039" s="7"/>
      <c r="R1039" s="7"/>
      <c r="S1039" s="7"/>
    </row>
    <row r="1040" spans="1:19" x14ac:dyDescent="0.3">
      <c r="A1040" s="19"/>
      <c r="B1040" s="6"/>
      <c r="C1040" s="6"/>
      <c r="D1040" s="6"/>
      <c r="G1040" s="6"/>
      <c r="H1040" s="6"/>
      <c r="I1040" s="34"/>
      <c r="J1040" s="34"/>
      <c r="K1040" s="6"/>
      <c r="L1040" s="6"/>
      <c r="M1040" s="6"/>
      <c r="N1040" s="6"/>
      <c r="O1040" s="16"/>
      <c r="P1040" s="7"/>
      <c r="Q1040" s="7"/>
      <c r="R1040" s="7"/>
      <c r="S1040" s="7"/>
    </row>
    <row r="1041" spans="1:19" x14ac:dyDescent="0.3">
      <c r="A1041" s="19"/>
      <c r="B1041" s="6"/>
      <c r="C1041" s="6"/>
      <c r="D1041" s="6"/>
      <c r="G1041" s="6"/>
      <c r="H1041" s="6"/>
      <c r="I1041" s="34"/>
      <c r="J1041" s="34"/>
      <c r="K1041" s="6"/>
      <c r="L1041" s="6"/>
      <c r="M1041" s="6"/>
      <c r="N1041" s="6"/>
      <c r="O1041" s="16"/>
      <c r="P1041" s="7"/>
      <c r="Q1041" s="7"/>
      <c r="R1041" s="7"/>
      <c r="S1041" s="7"/>
    </row>
    <row r="1042" spans="1:19" x14ac:dyDescent="0.3">
      <c r="A1042" s="19"/>
      <c r="B1042" s="6"/>
      <c r="C1042" s="6"/>
      <c r="D1042" s="6"/>
      <c r="G1042" s="6"/>
      <c r="H1042" s="6"/>
      <c r="I1042" s="34"/>
      <c r="J1042" s="34"/>
      <c r="K1042" s="6"/>
      <c r="L1042" s="6"/>
      <c r="M1042" s="6"/>
      <c r="N1042" s="6"/>
      <c r="O1042" s="16"/>
      <c r="P1042" s="7"/>
      <c r="Q1042" s="7"/>
      <c r="R1042" s="7"/>
      <c r="S1042" s="7"/>
    </row>
    <row r="1043" spans="1:19" x14ac:dyDescent="0.3">
      <c r="A1043" s="19"/>
      <c r="B1043" s="6"/>
      <c r="C1043" s="6"/>
      <c r="D1043" s="6"/>
      <c r="G1043" s="6"/>
      <c r="H1043" s="6"/>
      <c r="I1043" s="34"/>
      <c r="J1043" s="34"/>
      <c r="K1043" s="6"/>
      <c r="L1043" s="6"/>
      <c r="M1043" s="6"/>
      <c r="N1043" s="6"/>
      <c r="O1043" s="16"/>
      <c r="P1043" s="7"/>
      <c r="Q1043" s="7"/>
      <c r="R1043" s="7"/>
      <c r="S1043" s="7"/>
    </row>
    <row r="1044" spans="1:19" x14ac:dyDescent="0.3">
      <c r="A1044" s="19"/>
      <c r="B1044" s="6"/>
      <c r="C1044" s="6"/>
      <c r="D1044" s="6"/>
      <c r="G1044" s="6"/>
      <c r="H1044" s="6"/>
      <c r="I1044" s="34"/>
      <c r="J1044" s="34"/>
      <c r="K1044" s="6"/>
      <c r="L1044" s="6"/>
      <c r="M1044" s="6"/>
      <c r="N1044" s="6"/>
      <c r="O1044" s="16"/>
      <c r="P1044" s="7"/>
      <c r="Q1044" s="7"/>
      <c r="R1044" s="7"/>
      <c r="S1044" s="7"/>
    </row>
    <row r="1045" spans="1:19" x14ac:dyDescent="0.3">
      <c r="A1045" s="19"/>
      <c r="B1045" s="6"/>
      <c r="C1045" s="6"/>
      <c r="D1045" s="6"/>
      <c r="G1045" s="6"/>
      <c r="H1045" s="6"/>
      <c r="I1045" s="34"/>
      <c r="J1045" s="34"/>
      <c r="K1045" s="6"/>
      <c r="L1045" s="6"/>
      <c r="M1045" s="6"/>
      <c r="N1045" s="6"/>
      <c r="O1045" s="16"/>
      <c r="P1045" s="7"/>
      <c r="Q1045" s="7"/>
      <c r="R1045" s="7"/>
      <c r="S1045" s="7"/>
    </row>
    <row r="1046" spans="1:19" x14ac:dyDescent="0.3">
      <c r="A1046" s="19"/>
      <c r="B1046" s="6"/>
      <c r="C1046" s="6"/>
      <c r="D1046" s="6"/>
      <c r="G1046" s="6"/>
      <c r="H1046" s="6"/>
      <c r="I1046" s="34"/>
      <c r="J1046" s="34"/>
      <c r="K1046" s="6"/>
      <c r="L1046" s="6"/>
      <c r="M1046" s="6"/>
      <c r="N1046" s="6"/>
      <c r="O1046" s="16"/>
      <c r="P1046" s="7"/>
      <c r="Q1046" s="7"/>
      <c r="R1046" s="7"/>
      <c r="S1046" s="7"/>
    </row>
    <row r="1047" spans="1:19" x14ac:dyDescent="0.3">
      <c r="A1047" s="19"/>
      <c r="B1047" s="6"/>
      <c r="C1047" s="6"/>
      <c r="D1047" s="6"/>
      <c r="G1047" s="6"/>
      <c r="H1047" s="6"/>
      <c r="I1047" s="34"/>
      <c r="J1047" s="34"/>
      <c r="K1047" s="6"/>
      <c r="L1047" s="6"/>
      <c r="M1047" s="6"/>
      <c r="N1047" s="6"/>
      <c r="O1047" s="16"/>
      <c r="P1047" s="7"/>
      <c r="Q1047" s="7"/>
      <c r="R1047" s="7"/>
      <c r="S1047" s="7"/>
    </row>
    <row r="1048" spans="1:19" x14ac:dyDescent="0.3">
      <c r="A1048" s="19"/>
      <c r="B1048" s="6"/>
      <c r="C1048" s="6"/>
      <c r="D1048" s="6"/>
      <c r="G1048" s="6"/>
      <c r="H1048" s="6"/>
      <c r="I1048" s="34"/>
      <c r="J1048" s="34"/>
      <c r="K1048" s="6"/>
      <c r="L1048" s="6"/>
      <c r="M1048" s="6"/>
      <c r="N1048" s="6"/>
      <c r="O1048" s="16"/>
      <c r="P1048" s="7"/>
      <c r="Q1048" s="7"/>
      <c r="R1048" s="7"/>
      <c r="S1048" s="7"/>
    </row>
    <row r="1049" spans="1:19" x14ac:dyDescent="0.3">
      <c r="A1049" s="19"/>
      <c r="B1049" s="6"/>
      <c r="C1049" s="6"/>
      <c r="D1049" s="6"/>
      <c r="G1049" s="6"/>
      <c r="H1049" s="6"/>
      <c r="I1049" s="34"/>
      <c r="J1049" s="34"/>
      <c r="K1049" s="6"/>
      <c r="L1049" s="6"/>
      <c r="M1049" s="6"/>
      <c r="N1049" s="6"/>
      <c r="O1049" s="16"/>
      <c r="P1049" s="7"/>
      <c r="Q1049" s="7"/>
      <c r="R1049" s="7"/>
      <c r="S1049" s="7"/>
    </row>
    <row r="1050" spans="1:19" x14ac:dyDescent="0.3">
      <c r="A1050" s="19"/>
      <c r="B1050" s="6"/>
      <c r="C1050" s="6"/>
      <c r="D1050" s="6"/>
      <c r="G1050" s="6"/>
      <c r="H1050" s="6"/>
      <c r="I1050" s="34"/>
      <c r="J1050" s="34"/>
      <c r="K1050" s="6"/>
      <c r="L1050" s="6"/>
      <c r="M1050" s="6"/>
      <c r="N1050" s="6"/>
      <c r="O1050" s="16"/>
      <c r="P1050" s="7"/>
      <c r="Q1050" s="7"/>
      <c r="R1050" s="7"/>
      <c r="S1050" s="7"/>
    </row>
    <row r="1051" spans="1:19" x14ac:dyDescent="0.3">
      <c r="A1051" s="19"/>
      <c r="B1051" s="6"/>
      <c r="C1051" s="6"/>
      <c r="D1051" s="6"/>
      <c r="G1051" s="6"/>
      <c r="H1051" s="6"/>
      <c r="I1051" s="34"/>
      <c r="J1051" s="34"/>
      <c r="K1051" s="6"/>
      <c r="L1051" s="6"/>
      <c r="M1051" s="6"/>
      <c r="N1051" s="6"/>
      <c r="O1051" s="16"/>
      <c r="P1051" s="7"/>
      <c r="Q1051" s="7"/>
      <c r="R1051" s="7"/>
      <c r="S1051" s="7"/>
    </row>
    <row r="1052" spans="1:19" x14ac:dyDescent="0.3">
      <c r="A1052" s="19"/>
      <c r="B1052" s="6"/>
      <c r="C1052" s="6"/>
      <c r="D1052" s="6"/>
      <c r="G1052" s="6"/>
      <c r="H1052" s="6"/>
      <c r="I1052" s="34"/>
      <c r="J1052" s="34"/>
      <c r="K1052" s="6"/>
      <c r="L1052" s="6"/>
      <c r="M1052" s="6"/>
      <c r="N1052" s="6"/>
      <c r="O1052" s="16"/>
      <c r="P1052" s="7"/>
      <c r="Q1052" s="7"/>
      <c r="R1052" s="7"/>
      <c r="S1052" s="7"/>
    </row>
    <row r="1053" spans="1:19" x14ac:dyDescent="0.3">
      <c r="A1053" s="19"/>
      <c r="B1053" s="6"/>
      <c r="C1053" s="6"/>
      <c r="D1053" s="6"/>
      <c r="G1053" s="6"/>
      <c r="H1053" s="6"/>
      <c r="I1053" s="34"/>
      <c r="J1053" s="34"/>
      <c r="K1053" s="6"/>
      <c r="L1053" s="6"/>
      <c r="M1053" s="6"/>
      <c r="N1053" s="6"/>
      <c r="O1053" s="16"/>
      <c r="P1053" s="7"/>
      <c r="Q1053" s="7"/>
      <c r="R1053" s="7"/>
      <c r="S1053" s="7"/>
    </row>
    <row r="1054" spans="1:19" x14ac:dyDescent="0.3">
      <c r="A1054" s="19"/>
      <c r="B1054" s="6"/>
      <c r="C1054" s="6"/>
      <c r="D1054" s="6"/>
      <c r="G1054" s="6"/>
      <c r="H1054" s="6"/>
      <c r="I1054" s="34"/>
      <c r="J1054" s="34"/>
      <c r="K1054" s="6"/>
      <c r="L1054" s="6"/>
      <c r="M1054" s="6"/>
      <c r="N1054" s="6"/>
      <c r="O1054" s="16"/>
      <c r="P1054" s="7"/>
      <c r="Q1054" s="7"/>
      <c r="R1054" s="7"/>
      <c r="S1054" s="7"/>
    </row>
    <row r="1055" spans="1:19" x14ac:dyDescent="0.3">
      <c r="A1055" s="19"/>
      <c r="B1055" s="6"/>
      <c r="C1055" s="6"/>
      <c r="D1055" s="6"/>
      <c r="G1055" s="6"/>
      <c r="H1055" s="6"/>
      <c r="I1055" s="34"/>
      <c r="J1055" s="34"/>
      <c r="K1055" s="6"/>
      <c r="L1055" s="6"/>
      <c r="M1055" s="6"/>
      <c r="N1055" s="6"/>
      <c r="O1055" s="16"/>
      <c r="P1055" s="7"/>
      <c r="Q1055" s="7"/>
      <c r="R1055" s="7"/>
      <c r="S1055" s="7"/>
    </row>
    <row r="1056" spans="1:19" x14ac:dyDescent="0.3">
      <c r="A1056" s="19"/>
      <c r="B1056" s="6"/>
      <c r="C1056" s="6"/>
      <c r="D1056" s="6"/>
      <c r="G1056" s="6"/>
      <c r="H1056" s="6"/>
      <c r="I1056" s="34"/>
      <c r="J1056" s="34"/>
      <c r="K1056" s="6"/>
      <c r="L1056" s="6"/>
      <c r="M1056" s="6"/>
      <c r="N1056" s="6"/>
      <c r="O1056" s="16"/>
      <c r="P1056" s="7"/>
      <c r="Q1056" s="7"/>
      <c r="R1056" s="7"/>
      <c r="S1056" s="7"/>
    </row>
    <row r="1057" spans="1:19" x14ac:dyDescent="0.3">
      <c r="A1057" s="19"/>
      <c r="B1057" s="6"/>
      <c r="C1057" s="6"/>
      <c r="D1057" s="6"/>
      <c r="G1057" s="6"/>
      <c r="H1057" s="6"/>
      <c r="I1057" s="34"/>
      <c r="J1057" s="34"/>
      <c r="K1057" s="6"/>
      <c r="L1057" s="6"/>
      <c r="M1057" s="6"/>
      <c r="N1057" s="6"/>
      <c r="O1057" s="16"/>
      <c r="P1057" s="7"/>
      <c r="Q1057" s="7"/>
      <c r="R1057" s="7"/>
      <c r="S1057" s="7"/>
    </row>
    <row r="1058" spans="1:19" x14ac:dyDescent="0.3">
      <c r="A1058" s="19"/>
      <c r="B1058" s="6"/>
      <c r="C1058" s="6"/>
      <c r="D1058" s="6"/>
      <c r="G1058" s="6"/>
      <c r="H1058" s="6"/>
      <c r="I1058" s="34"/>
      <c r="J1058" s="34"/>
      <c r="K1058" s="6"/>
      <c r="L1058" s="6"/>
      <c r="M1058" s="6"/>
      <c r="N1058" s="6"/>
      <c r="O1058" s="16"/>
      <c r="P1058" s="7"/>
      <c r="Q1058" s="7"/>
      <c r="R1058" s="7"/>
      <c r="S1058" s="7"/>
    </row>
    <row r="1059" spans="1:19" x14ac:dyDescent="0.3">
      <c r="A1059" s="19"/>
      <c r="B1059" s="6"/>
      <c r="C1059" s="6"/>
      <c r="D1059" s="6"/>
      <c r="G1059" s="6"/>
      <c r="H1059" s="6"/>
      <c r="I1059" s="34"/>
      <c r="J1059" s="34"/>
      <c r="K1059" s="6"/>
      <c r="L1059" s="6"/>
      <c r="M1059" s="6"/>
      <c r="N1059" s="6"/>
      <c r="O1059" s="16"/>
      <c r="P1059" s="7"/>
      <c r="Q1059" s="7"/>
      <c r="R1059" s="7"/>
      <c r="S1059" s="7"/>
    </row>
    <row r="1060" spans="1:19" x14ac:dyDescent="0.3">
      <c r="A1060" s="19"/>
      <c r="B1060" s="6"/>
      <c r="C1060" s="6"/>
      <c r="D1060" s="6"/>
      <c r="G1060" s="6"/>
      <c r="H1060" s="6"/>
      <c r="I1060" s="34"/>
      <c r="J1060" s="34"/>
      <c r="K1060" s="6"/>
      <c r="L1060" s="6"/>
      <c r="M1060" s="6"/>
      <c r="N1060" s="6"/>
      <c r="O1060" s="16"/>
      <c r="P1060" s="7"/>
      <c r="Q1060" s="7"/>
      <c r="R1060" s="7"/>
      <c r="S1060" s="7"/>
    </row>
    <row r="1061" spans="1:19" x14ac:dyDescent="0.3">
      <c r="A1061" s="19"/>
      <c r="B1061" s="6"/>
      <c r="C1061" s="6"/>
      <c r="D1061" s="6"/>
      <c r="G1061" s="6"/>
      <c r="H1061" s="6"/>
      <c r="I1061" s="34"/>
      <c r="J1061" s="34"/>
      <c r="K1061" s="6"/>
      <c r="L1061" s="6"/>
      <c r="M1061" s="6"/>
      <c r="N1061" s="6"/>
      <c r="O1061" s="16"/>
      <c r="P1061" s="7"/>
      <c r="Q1061" s="7"/>
      <c r="R1061" s="7"/>
      <c r="S1061" s="7"/>
    </row>
    <row r="1062" spans="1:19" x14ac:dyDescent="0.3">
      <c r="A1062" s="19"/>
      <c r="B1062" s="6"/>
      <c r="C1062" s="6"/>
      <c r="D1062" s="6"/>
      <c r="G1062" s="6"/>
      <c r="H1062" s="6"/>
      <c r="I1062" s="34"/>
      <c r="J1062" s="34"/>
      <c r="K1062" s="6"/>
      <c r="L1062" s="6"/>
      <c r="M1062" s="6"/>
      <c r="N1062" s="6"/>
      <c r="O1062" s="16"/>
      <c r="P1062" s="7"/>
      <c r="Q1062" s="7"/>
      <c r="R1062" s="7"/>
      <c r="S1062" s="7"/>
    </row>
    <row r="1063" spans="1:19" x14ac:dyDescent="0.3">
      <c r="A1063" s="19"/>
      <c r="B1063" s="6"/>
      <c r="C1063" s="6"/>
      <c r="D1063" s="6"/>
      <c r="G1063" s="6"/>
      <c r="H1063" s="6"/>
      <c r="I1063" s="34"/>
      <c r="J1063" s="34"/>
      <c r="K1063" s="6"/>
      <c r="L1063" s="6"/>
      <c r="M1063" s="6"/>
      <c r="N1063" s="6"/>
      <c r="O1063" s="16"/>
      <c r="P1063" s="7"/>
      <c r="Q1063" s="7"/>
      <c r="R1063" s="7"/>
      <c r="S1063" s="7"/>
    </row>
    <row r="1064" spans="1:19" x14ac:dyDescent="0.3">
      <c r="A1064" s="19"/>
      <c r="B1064" s="6"/>
      <c r="C1064" s="6"/>
      <c r="D1064" s="6"/>
      <c r="G1064" s="6"/>
      <c r="H1064" s="6"/>
      <c r="I1064" s="34"/>
      <c r="J1064" s="34"/>
      <c r="K1064" s="6"/>
      <c r="L1064" s="6"/>
      <c r="M1064" s="6"/>
      <c r="N1064" s="6"/>
      <c r="O1064" s="16"/>
      <c r="P1064" s="7"/>
      <c r="Q1064" s="7"/>
      <c r="R1064" s="7"/>
      <c r="S1064" s="7"/>
    </row>
    <row r="1065" spans="1:19" x14ac:dyDescent="0.3">
      <c r="A1065" s="19"/>
      <c r="B1065" s="6"/>
      <c r="C1065" s="6"/>
      <c r="D1065" s="6"/>
      <c r="G1065" s="6"/>
      <c r="H1065" s="6"/>
      <c r="I1065" s="34"/>
      <c r="J1065" s="34"/>
      <c r="K1065" s="6"/>
      <c r="L1065" s="6"/>
      <c r="M1065" s="6"/>
      <c r="N1065" s="6"/>
      <c r="O1065" s="16"/>
      <c r="P1065" s="7"/>
      <c r="Q1065" s="7"/>
      <c r="R1065" s="7"/>
      <c r="S1065" s="7"/>
    </row>
    <row r="1066" spans="1:19" x14ac:dyDescent="0.3">
      <c r="A1066" s="19"/>
      <c r="B1066" s="6"/>
      <c r="C1066" s="6"/>
      <c r="D1066" s="6"/>
      <c r="G1066" s="6"/>
      <c r="H1066" s="6"/>
      <c r="I1066" s="34"/>
      <c r="J1066" s="34"/>
      <c r="K1066" s="6"/>
      <c r="L1066" s="6"/>
      <c r="M1066" s="6"/>
      <c r="N1066" s="6"/>
      <c r="O1066" s="16"/>
      <c r="P1066" s="7"/>
      <c r="Q1066" s="7"/>
      <c r="R1066" s="7"/>
      <c r="S1066" s="7"/>
    </row>
    <row r="1067" spans="1:19" x14ac:dyDescent="0.3">
      <c r="A1067" s="19"/>
      <c r="B1067" s="6"/>
      <c r="C1067" s="6"/>
      <c r="D1067" s="6"/>
      <c r="G1067" s="6"/>
      <c r="H1067" s="6"/>
      <c r="I1067" s="34"/>
      <c r="J1067" s="34"/>
      <c r="K1067" s="6"/>
      <c r="L1067" s="6"/>
      <c r="M1067" s="6"/>
      <c r="N1067" s="6"/>
      <c r="O1067" s="16"/>
      <c r="P1067" s="7"/>
      <c r="Q1067" s="7"/>
      <c r="R1067" s="7"/>
      <c r="S1067" s="7"/>
    </row>
    <row r="1068" spans="1:19" x14ac:dyDescent="0.3">
      <c r="A1068" s="19"/>
      <c r="B1068" s="6"/>
      <c r="C1068" s="6"/>
      <c r="D1068" s="6"/>
      <c r="G1068" s="6"/>
      <c r="H1068" s="6"/>
      <c r="I1068" s="34"/>
      <c r="J1068" s="34"/>
      <c r="K1068" s="6"/>
      <c r="L1068" s="6"/>
      <c r="M1068" s="6"/>
      <c r="N1068" s="6"/>
      <c r="O1068" s="16"/>
      <c r="P1068" s="7"/>
      <c r="Q1068" s="7"/>
      <c r="R1068" s="7"/>
      <c r="S1068" s="7"/>
    </row>
    <row r="1069" spans="1:19" x14ac:dyDescent="0.3">
      <c r="A1069" s="19"/>
      <c r="B1069" s="6"/>
      <c r="C1069" s="6"/>
      <c r="D1069" s="6"/>
      <c r="G1069" s="6"/>
      <c r="H1069" s="6"/>
      <c r="I1069" s="34"/>
      <c r="J1069" s="34"/>
      <c r="K1069" s="6"/>
      <c r="L1069" s="6"/>
      <c r="M1069" s="6"/>
      <c r="N1069" s="6"/>
      <c r="O1069" s="16"/>
      <c r="P1069" s="7"/>
      <c r="Q1069" s="7"/>
      <c r="R1069" s="7"/>
      <c r="S1069" s="7"/>
    </row>
    <row r="1070" spans="1:19" x14ac:dyDescent="0.3">
      <c r="A1070" s="19"/>
      <c r="B1070" s="6"/>
      <c r="C1070" s="6"/>
      <c r="D1070" s="6"/>
      <c r="G1070" s="6"/>
      <c r="H1070" s="6"/>
      <c r="I1070" s="34"/>
      <c r="J1070" s="34"/>
      <c r="K1070" s="6"/>
      <c r="L1070" s="6"/>
      <c r="M1070" s="6"/>
      <c r="N1070" s="6"/>
      <c r="O1070" s="16"/>
      <c r="P1070" s="7"/>
      <c r="Q1070" s="7"/>
      <c r="R1070" s="7"/>
      <c r="S1070" s="7"/>
    </row>
    <row r="1071" spans="1:19" x14ac:dyDescent="0.3">
      <c r="A1071" s="19"/>
      <c r="B1071" s="6"/>
      <c r="C1071" s="6"/>
      <c r="D1071" s="6"/>
      <c r="G1071" s="6"/>
      <c r="H1071" s="6"/>
      <c r="I1071" s="34"/>
      <c r="J1071" s="34"/>
      <c r="K1071" s="6"/>
      <c r="L1071" s="6"/>
      <c r="M1071" s="6"/>
      <c r="N1071" s="6"/>
      <c r="O1071" s="16"/>
      <c r="P1071" s="7"/>
      <c r="Q1071" s="7"/>
      <c r="R1071" s="7"/>
      <c r="S1071" s="7"/>
    </row>
    <row r="1072" spans="1:19" x14ac:dyDescent="0.3">
      <c r="A1072" s="19"/>
      <c r="B1072" s="6"/>
      <c r="C1072" s="6"/>
      <c r="D1072" s="6"/>
      <c r="G1072" s="6"/>
      <c r="H1072" s="6"/>
      <c r="I1072" s="34"/>
      <c r="J1072" s="34"/>
      <c r="K1072" s="6"/>
      <c r="L1072" s="6"/>
      <c r="M1072" s="6"/>
      <c r="N1072" s="6"/>
      <c r="O1072" s="16"/>
      <c r="P1072" s="7"/>
      <c r="Q1072" s="7"/>
      <c r="R1072" s="7"/>
      <c r="S1072" s="7"/>
    </row>
    <row r="1073" spans="1:19" x14ac:dyDescent="0.3">
      <c r="A1073" s="19"/>
      <c r="B1073" s="6"/>
      <c r="C1073" s="6"/>
      <c r="D1073" s="6"/>
      <c r="G1073" s="6"/>
      <c r="H1073" s="6"/>
      <c r="I1073" s="34"/>
      <c r="J1073" s="34"/>
      <c r="K1073" s="6"/>
      <c r="L1073" s="6"/>
      <c r="M1073" s="6"/>
      <c r="N1073" s="6"/>
      <c r="O1073" s="16"/>
      <c r="P1073" s="7"/>
      <c r="Q1073" s="7"/>
      <c r="R1073" s="7"/>
      <c r="S1073" s="7"/>
    </row>
    <row r="1074" spans="1:19" x14ac:dyDescent="0.3">
      <c r="A1074" s="19"/>
      <c r="B1074" s="6"/>
      <c r="C1074" s="6"/>
      <c r="D1074" s="6"/>
      <c r="G1074" s="6"/>
      <c r="H1074" s="6"/>
      <c r="I1074" s="34"/>
      <c r="J1074" s="34"/>
      <c r="K1074" s="6"/>
      <c r="L1074" s="6"/>
      <c r="M1074" s="6"/>
      <c r="N1074" s="6"/>
      <c r="O1074" s="16"/>
      <c r="P1074" s="7"/>
      <c r="Q1074" s="7"/>
      <c r="R1074" s="7"/>
      <c r="S1074" s="7"/>
    </row>
    <row r="1075" spans="1:19" x14ac:dyDescent="0.3">
      <c r="A1075" s="19"/>
      <c r="B1075" s="6"/>
      <c r="C1075" s="6"/>
      <c r="D1075" s="6"/>
      <c r="G1075" s="6"/>
      <c r="H1075" s="6"/>
      <c r="I1075" s="34"/>
      <c r="J1075" s="34"/>
      <c r="K1075" s="6"/>
      <c r="L1075" s="6"/>
      <c r="M1075" s="6"/>
      <c r="N1075" s="6"/>
      <c r="O1075" s="16"/>
      <c r="P1075" s="7"/>
      <c r="Q1075" s="7"/>
      <c r="R1075" s="7"/>
      <c r="S1075" s="7"/>
    </row>
    <row r="1076" spans="1:19" x14ac:dyDescent="0.3">
      <c r="A1076" s="19"/>
      <c r="B1076" s="6"/>
      <c r="C1076" s="6"/>
      <c r="D1076" s="6"/>
      <c r="G1076" s="6"/>
      <c r="H1076" s="6"/>
      <c r="I1076" s="34"/>
      <c r="J1076" s="34"/>
      <c r="K1076" s="6"/>
      <c r="L1076" s="6"/>
      <c r="M1076" s="6"/>
      <c r="N1076" s="6"/>
      <c r="O1076" s="16"/>
      <c r="P1076" s="7"/>
      <c r="Q1076" s="7"/>
      <c r="R1076" s="7"/>
      <c r="S1076" s="7"/>
    </row>
    <row r="1077" spans="1:19" x14ac:dyDescent="0.3">
      <c r="A1077" s="19"/>
      <c r="B1077" s="6"/>
      <c r="C1077" s="6"/>
      <c r="D1077" s="6"/>
      <c r="G1077" s="6"/>
      <c r="H1077" s="6"/>
      <c r="I1077" s="34"/>
      <c r="J1077" s="34"/>
      <c r="K1077" s="6"/>
      <c r="L1077" s="6"/>
      <c r="M1077" s="6"/>
      <c r="N1077" s="6"/>
      <c r="O1077" s="16"/>
      <c r="P1077" s="7"/>
      <c r="Q1077" s="7"/>
      <c r="R1077" s="7"/>
      <c r="S1077" s="7"/>
    </row>
    <row r="1078" spans="1:19" x14ac:dyDescent="0.3">
      <c r="A1078" s="19"/>
      <c r="B1078" s="6"/>
      <c r="C1078" s="6"/>
      <c r="D1078" s="6"/>
      <c r="G1078" s="6"/>
      <c r="H1078" s="6"/>
      <c r="I1078" s="34"/>
      <c r="J1078" s="34"/>
      <c r="K1078" s="6"/>
      <c r="L1078" s="6"/>
      <c r="M1078" s="6"/>
      <c r="N1078" s="6"/>
      <c r="O1078" s="16"/>
      <c r="P1078" s="7"/>
      <c r="Q1078" s="7"/>
      <c r="R1078" s="7"/>
      <c r="S1078" s="7"/>
    </row>
    <row r="1079" spans="1:19" x14ac:dyDescent="0.3">
      <c r="A1079" s="19"/>
      <c r="B1079" s="6"/>
      <c r="C1079" s="6"/>
      <c r="D1079" s="6"/>
      <c r="G1079" s="6"/>
      <c r="H1079" s="6"/>
      <c r="I1079" s="34"/>
      <c r="J1079" s="34"/>
      <c r="K1079" s="6"/>
      <c r="L1079" s="6"/>
      <c r="M1079" s="6"/>
      <c r="N1079" s="6"/>
      <c r="O1079" s="16"/>
      <c r="P1079" s="7"/>
      <c r="Q1079" s="7"/>
      <c r="R1079" s="7"/>
      <c r="S1079" s="7"/>
    </row>
    <row r="1080" spans="1:19" x14ac:dyDescent="0.3">
      <c r="A1080" s="19"/>
      <c r="B1080" s="6"/>
      <c r="C1080" s="6"/>
      <c r="D1080" s="6"/>
      <c r="G1080" s="6"/>
      <c r="H1080" s="6"/>
      <c r="I1080" s="34"/>
      <c r="J1080" s="34"/>
      <c r="K1080" s="6"/>
      <c r="L1080" s="6"/>
      <c r="M1080" s="6"/>
      <c r="N1080" s="6"/>
      <c r="O1080" s="16"/>
      <c r="P1080" s="7"/>
      <c r="Q1080" s="7"/>
      <c r="R1080" s="7"/>
      <c r="S1080" s="7"/>
    </row>
    <row r="1081" spans="1:19" x14ac:dyDescent="0.3">
      <c r="A1081" s="19"/>
      <c r="B1081" s="6"/>
      <c r="C1081" s="6"/>
      <c r="D1081" s="6"/>
      <c r="G1081" s="6"/>
      <c r="H1081" s="6"/>
      <c r="I1081" s="34"/>
      <c r="J1081" s="34"/>
      <c r="K1081" s="6"/>
      <c r="L1081" s="6"/>
      <c r="M1081" s="6"/>
      <c r="N1081" s="6"/>
      <c r="O1081" s="16"/>
      <c r="P1081" s="7"/>
      <c r="Q1081" s="7"/>
      <c r="R1081" s="7"/>
      <c r="S1081" s="7"/>
    </row>
    <row r="1082" spans="1:19" x14ac:dyDescent="0.3">
      <c r="A1082" s="19"/>
      <c r="B1082" s="6"/>
      <c r="C1082" s="6"/>
      <c r="D1082" s="6"/>
      <c r="G1082" s="6"/>
      <c r="H1082" s="6"/>
      <c r="I1082" s="34"/>
      <c r="J1082" s="34"/>
      <c r="K1082" s="6"/>
      <c r="L1082" s="6"/>
      <c r="M1082" s="6"/>
      <c r="N1082" s="6"/>
      <c r="O1082" s="16"/>
      <c r="P1082" s="7"/>
      <c r="Q1082" s="7"/>
      <c r="R1082" s="7"/>
      <c r="S1082" s="7"/>
    </row>
    <row r="1083" spans="1:19" x14ac:dyDescent="0.3">
      <c r="A1083" s="19"/>
      <c r="B1083" s="6"/>
      <c r="C1083" s="6"/>
      <c r="D1083" s="6"/>
      <c r="G1083" s="6"/>
      <c r="H1083" s="6"/>
      <c r="I1083" s="34"/>
      <c r="J1083" s="34"/>
      <c r="K1083" s="6"/>
      <c r="L1083" s="6"/>
      <c r="M1083" s="6"/>
      <c r="N1083" s="6"/>
      <c r="O1083" s="16"/>
      <c r="P1083" s="7"/>
      <c r="Q1083" s="7"/>
      <c r="R1083" s="7"/>
      <c r="S1083" s="7"/>
    </row>
    <row r="1084" spans="1:19" x14ac:dyDescent="0.3">
      <c r="A1084" s="19"/>
      <c r="B1084" s="6"/>
      <c r="C1084" s="6"/>
      <c r="D1084" s="6"/>
      <c r="G1084" s="6"/>
      <c r="H1084" s="6"/>
      <c r="I1084" s="34"/>
      <c r="J1084" s="34"/>
      <c r="K1084" s="6"/>
      <c r="L1084" s="6"/>
      <c r="M1084" s="6"/>
      <c r="N1084" s="6"/>
      <c r="O1084" s="16"/>
      <c r="P1084" s="7"/>
      <c r="Q1084" s="7"/>
      <c r="R1084" s="7"/>
      <c r="S1084" s="7"/>
    </row>
    <row r="1085" spans="1:19" x14ac:dyDescent="0.3">
      <c r="A1085" s="19"/>
      <c r="B1085" s="6"/>
      <c r="C1085" s="6"/>
      <c r="D1085" s="6"/>
      <c r="G1085" s="6"/>
      <c r="H1085" s="6"/>
      <c r="I1085" s="34"/>
      <c r="J1085" s="34"/>
      <c r="K1085" s="6"/>
      <c r="L1085" s="6"/>
      <c r="M1085" s="6"/>
      <c r="N1085" s="6"/>
      <c r="O1085" s="16"/>
      <c r="P1085" s="7"/>
      <c r="Q1085" s="7"/>
      <c r="R1085" s="7"/>
      <c r="S1085" s="7"/>
    </row>
    <row r="1086" spans="1:19" x14ac:dyDescent="0.3">
      <c r="A1086" s="19"/>
      <c r="B1086" s="6"/>
      <c r="C1086" s="6"/>
      <c r="D1086" s="6"/>
      <c r="G1086" s="6"/>
      <c r="H1086" s="6"/>
      <c r="I1086" s="34"/>
      <c r="J1086" s="34"/>
      <c r="K1086" s="6"/>
      <c r="L1086" s="6"/>
      <c r="M1086" s="6"/>
      <c r="N1086" s="6"/>
      <c r="O1086" s="16"/>
      <c r="P1086" s="7"/>
      <c r="Q1086" s="7"/>
      <c r="R1086" s="7"/>
      <c r="S1086" s="7"/>
    </row>
    <row r="1087" spans="1:19" x14ac:dyDescent="0.3">
      <c r="A1087" s="19"/>
      <c r="B1087" s="6"/>
      <c r="C1087" s="6"/>
      <c r="D1087" s="6"/>
      <c r="G1087" s="6"/>
      <c r="H1087" s="6"/>
      <c r="I1087" s="34"/>
      <c r="J1087" s="34"/>
      <c r="K1087" s="6"/>
      <c r="L1087" s="6"/>
      <c r="M1087" s="6"/>
      <c r="N1087" s="6"/>
      <c r="O1087" s="16"/>
      <c r="P1087" s="7"/>
      <c r="Q1087" s="7"/>
      <c r="R1087" s="7"/>
      <c r="S1087" s="7"/>
    </row>
    <row r="1088" spans="1:19" x14ac:dyDescent="0.3">
      <c r="A1088" s="19"/>
      <c r="B1088" s="6"/>
      <c r="C1088" s="6"/>
      <c r="D1088" s="6"/>
      <c r="G1088" s="6"/>
      <c r="H1088" s="6"/>
      <c r="I1088" s="34"/>
      <c r="J1088" s="34"/>
      <c r="K1088" s="6"/>
      <c r="L1088" s="6"/>
      <c r="M1088" s="6"/>
      <c r="N1088" s="6"/>
      <c r="O1088" s="16"/>
      <c r="P1088" s="7"/>
      <c r="Q1088" s="7"/>
      <c r="R1088" s="7"/>
      <c r="S1088" s="7"/>
    </row>
    <row r="1089" spans="1:19" x14ac:dyDescent="0.3">
      <c r="A1089" s="19"/>
      <c r="B1089" s="6"/>
      <c r="C1089" s="6"/>
      <c r="D1089" s="6"/>
      <c r="G1089" s="6"/>
      <c r="H1089" s="6"/>
      <c r="I1089" s="34"/>
      <c r="J1089" s="34"/>
      <c r="K1089" s="6"/>
      <c r="L1089" s="6"/>
      <c r="M1089" s="6"/>
      <c r="N1089" s="6"/>
      <c r="O1089" s="16"/>
      <c r="P1089" s="7"/>
      <c r="Q1089" s="7"/>
      <c r="R1089" s="7"/>
      <c r="S1089" s="7"/>
    </row>
    <row r="1090" spans="1:19" x14ac:dyDescent="0.3">
      <c r="A1090" s="19"/>
      <c r="B1090" s="6"/>
      <c r="C1090" s="6"/>
      <c r="D1090" s="6"/>
      <c r="G1090" s="6"/>
      <c r="H1090" s="6"/>
      <c r="I1090" s="34"/>
      <c r="J1090" s="34"/>
      <c r="K1090" s="6"/>
      <c r="L1090" s="6"/>
      <c r="M1090" s="6"/>
      <c r="N1090" s="6"/>
      <c r="O1090" s="16"/>
      <c r="P1090" s="7"/>
      <c r="Q1090" s="7"/>
      <c r="R1090" s="7"/>
      <c r="S1090" s="7"/>
    </row>
    <row r="1091" spans="1:19" x14ac:dyDescent="0.3">
      <c r="A1091" s="19"/>
      <c r="B1091" s="6"/>
      <c r="C1091" s="6"/>
      <c r="D1091" s="6"/>
      <c r="G1091" s="6"/>
      <c r="H1091" s="6"/>
      <c r="I1091" s="34"/>
      <c r="J1091" s="34"/>
      <c r="K1091" s="6"/>
      <c r="L1091" s="6"/>
      <c r="M1091" s="6"/>
      <c r="N1091" s="6"/>
      <c r="O1091" s="16"/>
      <c r="P1091" s="7"/>
      <c r="Q1091" s="7"/>
      <c r="R1091" s="7"/>
      <c r="S1091" s="7"/>
    </row>
    <row r="1092" spans="1:19" x14ac:dyDescent="0.3">
      <c r="A1092" s="19"/>
      <c r="B1092" s="6"/>
      <c r="C1092" s="6"/>
      <c r="D1092" s="6"/>
      <c r="G1092" s="6"/>
      <c r="H1092" s="6"/>
      <c r="I1092" s="34"/>
      <c r="J1092" s="34"/>
      <c r="K1092" s="6"/>
      <c r="L1092" s="6"/>
      <c r="M1092" s="6"/>
      <c r="N1092" s="6"/>
      <c r="O1092" s="16"/>
      <c r="P1092" s="7"/>
      <c r="Q1092" s="7"/>
      <c r="R1092" s="7"/>
      <c r="S1092" s="7"/>
    </row>
    <row r="1093" spans="1:19" x14ac:dyDescent="0.3">
      <c r="A1093" s="19"/>
      <c r="B1093" s="6"/>
      <c r="C1093" s="6"/>
      <c r="D1093" s="6"/>
      <c r="G1093" s="6"/>
      <c r="H1093" s="6"/>
      <c r="I1093" s="34"/>
      <c r="J1093" s="34"/>
      <c r="K1093" s="6"/>
      <c r="L1093" s="6"/>
      <c r="M1093" s="6"/>
      <c r="N1093" s="6"/>
      <c r="O1093" s="16"/>
      <c r="P1093" s="7"/>
      <c r="Q1093" s="7"/>
      <c r="R1093" s="7"/>
      <c r="S1093" s="7"/>
    </row>
    <row r="1094" spans="1:19" x14ac:dyDescent="0.3">
      <c r="A1094" s="19"/>
      <c r="B1094" s="6"/>
      <c r="C1094" s="6"/>
      <c r="D1094" s="6"/>
      <c r="G1094" s="6"/>
      <c r="H1094" s="6"/>
      <c r="I1094" s="34"/>
      <c r="J1094" s="34"/>
      <c r="K1094" s="6"/>
      <c r="L1094" s="6"/>
      <c r="M1094" s="6"/>
      <c r="N1094" s="6"/>
      <c r="O1094" s="16"/>
      <c r="P1094" s="7"/>
      <c r="Q1094" s="7"/>
      <c r="R1094" s="7"/>
      <c r="S1094" s="7"/>
    </row>
    <row r="1095" spans="1:19" x14ac:dyDescent="0.3">
      <c r="A1095" s="19"/>
      <c r="B1095" s="6"/>
      <c r="C1095" s="6"/>
      <c r="D1095" s="6"/>
      <c r="G1095" s="6"/>
      <c r="H1095" s="6"/>
      <c r="I1095" s="34"/>
      <c r="J1095" s="34"/>
      <c r="K1095" s="6"/>
      <c r="L1095" s="6"/>
      <c r="M1095" s="6"/>
      <c r="N1095" s="6"/>
      <c r="O1095" s="16"/>
      <c r="P1095" s="7"/>
      <c r="Q1095" s="7"/>
      <c r="R1095" s="7"/>
      <c r="S1095" s="7"/>
    </row>
    <row r="1096" spans="1:19" x14ac:dyDescent="0.3">
      <c r="A1096" s="19"/>
      <c r="B1096" s="6"/>
      <c r="C1096" s="6"/>
      <c r="D1096" s="6"/>
      <c r="G1096" s="6"/>
      <c r="H1096" s="6"/>
      <c r="I1096" s="34"/>
      <c r="J1096" s="34"/>
      <c r="K1096" s="6"/>
      <c r="L1096" s="6"/>
      <c r="M1096" s="6"/>
      <c r="N1096" s="6"/>
      <c r="O1096" s="16"/>
      <c r="P1096" s="7"/>
      <c r="Q1096" s="7"/>
      <c r="R1096" s="7"/>
      <c r="S1096" s="7"/>
    </row>
    <row r="1097" spans="1:19" x14ac:dyDescent="0.3">
      <c r="A1097" s="19"/>
      <c r="B1097" s="6"/>
      <c r="C1097" s="6"/>
      <c r="D1097" s="6"/>
      <c r="G1097" s="6"/>
      <c r="H1097" s="6"/>
      <c r="I1097" s="34"/>
      <c r="J1097" s="34"/>
      <c r="K1097" s="6"/>
      <c r="L1097" s="6"/>
      <c r="M1097" s="6"/>
      <c r="N1097" s="6"/>
      <c r="O1097" s="16"/>
      <c r="P1097" s="7"/>
      <c r="Q1097" s="7"/>
      <c r="R1097" s="7"/>
      <c r="S1097" s="7"/>
    </row>
    <row r="1098" spans="1:19" x14ac:dyDescent="0.3">
      <c r="A1098" s="19"/>
      <c r="B1098" s="6"/>
      <c r="C1098" s="6"/>
      <c r="D1098" s="6"/>
      <c r="G1098" s="6"/>
      <c r="H1098" s="6"/>
      <c r="I1098" s="34"/>
      <c r="J1098" s="34"/>
      <c r="K1098" s="6"/>
      <c r="L1098" s="6"/>
      <c r="M1098" s="6"/>
      <c r="N1098" s="6"/>
      <c r="O1098" s="16"/>
      <c r="P1098" s="7"/>
      <c r="Q1098" s="7"/>
      <c r="R1098" s="7"/>
      <c r="S1098" s="7"/>
    </row>
    <row r="1099" spans="1:19" x14ac:dyDescent="0.3">
      <c r="A1099" s="19"/>
      <c r="B1099" s="6"/>
      <c r="C1099" s="6"/>
      <c r="D1099" s="6"/>
      <c r="G1099" s="6"/>
      <c r="H1099" s="6"/>
      <c r="I1099" s="34"/>
      <c r="J1099" s="34"/>
      <c r="K1099" s="6"/>
      <c r="L1099" s="6"/>
      <c r="M1099" s="6"/>
      <c r="N1099" s="6"/>
      <c r="O1099" s="16"/>
      <c r="P1099" s="7"/>
      <c r="Q1099" s="7"/>
      <c r="R1099" s="7"/>
      <c r="S1099" s="7"/>
    </row>
    <row r="1100" spans="1:19" x14ac:dyDescent="0.3">
      <c r="A1100" s="19"/>
      <c r="B1100" s="6"/>
      <c r="C1100" s="6"/>
      <c r="D1100" s="6"/>
      <c r="G1100" s="6"/>
      <c r="H1100" s="6"/>
      <c r="I1100" s="34"/>
      <c r="J1100" s="34"/>
      <c r="K1100" s="6"/>
      <c r="L1100" s="6"/>
      <c r="M1100" s="6"/>
      <c r="N1100" s="6"/>
      <c r="O1100" s="16"/>
      <c r="P1100" s="7"/>
      <c r="Q1100" s="7"/>
      <c r="R1100" s="7"/>
      <c r="S1100" s="7"/>
    </row>
    <row r="1101" spans="1:19" x14ac:dyDescent="0.3">
      <c r="A1101" s="19"/>
      <c r="B1101" s="6"/>
      <c r="C1101" s="6"/>
      <c r="D1101" s="6"/>
      <c r="G1101" s="6"/>
      <c r="H1101" s="6"/>
      <c r="I1101" s="34"/>
      <c r="J1101" s="34"/>
      <c r="K1101" s="6"/>
      <c r="L1101" s="6"/>
      <c r="M1101" s="6"/>
      <c r="N1101" s="6"/>
      <c r="O1101" s="16"/>
      <c r="P1101" s="7"/>
      <c r="Q1101" s="7"/>
      <c r="R1101" s="7"/>
      <c r="S1101" s="7"/>
    </row>
    <row r="1102" spans="1:19" x14ac:dyDescent="0.3">
      <c r="A1102" s="19"/>
      <c r="B1102" s="6"/>
      <c r="C1102" s="6"/>
      <c r="D1102" s="6"/>
      <c r="G1102" s="6"/>
      <c r="H1102" s="6"/>
      <c r="I1102" s="34"/>
      <c r="J1102" s="34"/>
      <c r="K1102" s="6"/>
      <c r="L1102" s="6"/>
      <c r="M1102" s="6"/>
      <c r="N1102" s="6"/>
      <c r="O1102" s="16"/>
      <c r="P1102" s="7"/>
      <c r="Q1102" s="7"/>
      <c r="R1102" s="7"/>
      <c r="S1102" s="7"/>
    </row>
    <row r="1103" spans="1:19" x14ac:dyDescent="0.3">
      <c r="A1103" s="19"/>
      <c r="B1103" s="6"/>
      <c r="C1103" s="6"/>
      <c r="D1103" s="6"/>
      <c r="G1103" s="6"/>
      <c r="H1103" s="6"/>
      <c r="I1103" s="34"/>
      <c r="J1103" s="34"/>
      <c r="K1103" s="6"/>
      <c r="L1103" s="6"/>
      <c r="M1103" s="6"/>
      <c r="N1103" s="6"/>
      <c r="O1103" s="16"/>
      <c r="P1103" s="7"/>
      <c r="Q1103" s="7"/>
      <c r="R1103" s="7"/>
      <c r="S1103" s="7"/>
    </row>
    <row r="1104" spans="1:19" x14ac:dyDescent="0.3">
      <c r="A1104" s="19"/>
      <c r="B1104" s="6"/>
      <c r="C1104" s="6"/>
      <c r="D1104" s="6"/>
      <c r="G1104" s="6"/>
      <c r="H1104" s="6"/>
      <c r="I1104" s="34"/>
      <c r="J1104" s="34"/>
      <c r="K1104" s="6"/>
      <c r="L1104" s="6"/>
      <c r="M1104" s="6"/>
      <c r="N1104" s="6"/>
      <c r="O1104" s="16"/>
      <c r="P1104" s="7"/>
      <c r="Q1104" s="7"/>
      <c r="R1104" s="7"/>
      <c r="S1104" s="7"/>
    </row>
    <row r="1105" spans="1:19" x14ac:dyDescent="0.3">
      <c r="A1105" s="19"/>
      <c r="B1105" s="6"/>
      <c r="C1105" s="6"/>
      <c r="D1105" s="6"/>
      <c r="G1105" s="6"/>
      <c r="H1105" s="6"/>
      <c r="I1105" s="34"/>
      <c r="J1105" s="34"/>
      <c r="K1105" s="6"/>
      <c r="L1105" s="6"/>
      <c r="M1105" s="6"/>
      <c r="N1105" s="6"/>
      <c r="O1105" s="16"/>
      <c r="P1105" s="7"/>
      <c r="Q1105" s="7"/>
      <c r="R1105" s="7"/>
      <c r="S1105" s="7"/>
    </row>
    <row r="1106" spans="1:19" x14ac:dyDescent="0.3">
      <c r="A1106" s="19"/>
      <c r="B1106" s="6"/>
      <c r="C1106" s="6"/>
      <c r="D1106" s="6"/>
      <c r="G1106" s="6"/>
      <c r="H1106" s="6"/>
      <c r="I1106" s="34"/>
      <c r="J1106" s="34"/>
      <c r="K1106" s="6"/>
      <c r="L1106" s="6"/>
      <c r="M1106" s="6"/>
      <c r="N1106" s="6"/>
      <c r="O1106" s="16"/>
      <c r="P1106" s="7"/>
      <c r="Q1106" s="7"/>
      <c r="R1106" s="7"/>
      <c r="S1106" s="7"/>
    </row>
    <row r="1107" spans="1:19" x14ac:dyDescent="0.3">
      <c r="A1107" s="19"/>
      <c r="B1107" s="6"/>
      <c r="C1107" s="6"/>
      <c r="D1107" s="6"/>
      <c r="G1107" s="6"/>
      <c r="H1107" s="6"/>
      <c r="I1107" s="34"/>
      <c r="J1107" s="34"/>
      <c r="K1107" s="6"/>
      <c r="L1107" s="6"/>
      <c r="M1107" s="6"/>
      <c r="N1107" s="6"/>
      <c r="O1107" s="16"/>
      <c r="P1107" s="7"/>
      <c r="Q1107" s="7"/>
      <c r="R1107" s="7"/>
      <c r="S1107" s="7"/>
    </row>
    <row r="1108" spans="1:19" x14ac:dyDescent="0.3">
      <c r="A1108" s="19"/>
      <c r="B1108" s="6"/>
      <c r="C1108" s="6"/>
      <c r="D1108" s="6"/>
      <c r="G1108" s="6"/>
      <c r="H1108" s="6"/>
      <c r="I1108" s="34"/>
      <c r="J1108" s="34"/>
      <c r="K1108" s="6"/>
      <c r="L1108" s="6"/>
      <c r="M1108" s="6"/>
      <c r="N1108" s="6"/>
      <c r="O1108" s="16"/>
      <c r="P1108" s="7"/>
      <c r="Q1108" s="7"/>
      <c r="R1108" s="7"/>
      <c r="S1108" s="7"/>
    </row>
    <row r="1109" spans="1:19" x14ac:dyDescent="0.3">
      <c r="A1109" s="19"/>
      <c r="B1109" s="6"/>
      <c r="C1109" s="6"/>
      <c r="D1109" s="6"/>
      <c r="G1109" s="6"/>
      <c r="H1109" s="6"/>
      <c r="I1109" s="34"/>
      <c r="J1109" s="34"/>
      <c r="K1109" s="6"/>
      <c r="L1109" s="6"/>
      <c r="M1109" s="6"/>
      <c r="N1109" s="6"/>
      <c r="O1109" s="16"/>
      <c r="P1109" s="7"/>
      <c r="Q1109" s="7"/>
      <c r="R1109" s="7"/>
      <c r="S1109" s="7"/>
    </row>
    <row r="1110" spans="1:19" x14ac:dyDescent="0.3">
      <c r="A1110" s="19"/>
      <c r="B1110" s="6"/>
      <c r="C1110" s="6"/>
      <c r="D1110" s="6"/>
      <c r="G1110" s="6"/>
      <c r="H1110" s="6"/>
      <c r="I1110" s="34"/>
      <c r="J1110" s="34"/>
      <c r="K1110" s="6"/>
      <c r="L1110" s="6"/>
      <c r="M1110" s="6"/>
      <c r="N1110" s="6"/>
      <c r="O1110" s="16"/>
      <c r="P1110" s="7"/>
      <c r="Q1110" s="7"/>
      <c r="R1110" s="7"/>
      <c r="S1110" s="7"/>
    </row>
    <row r="1111" spans="1:19" x14ac:dyDescent="0.3">
      <c r="A1111" s="19"/>
      <c r="B1111" s="6"/>
      <c r="C1111" s="6"/>
      <c r="D1111" s="6"/>
      <c r="G1111" s="6"/>
      <c r="H1111" s="6"/>
      <c r="I1111" s="34"/>
      <c r="J1111" s="34"/>
      <c r="K1111" s="6"/>
      <c r="L1111" s="6"/>
      <c r="M1111" s="6"/>
      <c r="N1111" s="6"/>
      <c r="O1111" s="16"/>
      <c r="P1111" s="7"/>
      <c r="Q1111" s="7"/>
      <c r="R1111" s="7"/>
      <c r="S1111" s="7"/>
    </row>
    <row r="1112" spans="1:19" x14ac:dyDescent="0.3">
      <c r="A1112" s="19"/>
      <c r="B1112" s="6"/>
      <c r="C1112" s="6"/>
      <c r="D1112" s="6"/>
      <c r="G1112" s="6"/>
      <c r="H1112" s="6"/>
      <c r="I1112" s="34"/>
      <c r="J1112" s="34"/>
      <c r="K1112" s="6"/>
      <c r="L1112" s="6"/>
      <c r="M1112" s="6"/>
      <c r="N1112" s="6"/>
      <c r="O1112" s="16"/>
      <c r="P1112" s="7"/>
      <c r="Q1112" s="7"/>
      <c r="R1112" s="7"/>
      <c r="S1112" s="7"/>
    </row>
    <row r="1113" spans="1:19" x14ac:dyDescent="0.3">
      <c r="A1113" s="19"/>
      <c r="B1113" s="6"/>
      <c r="C1113" s="6"/>
      <c r="D1113" s="6"/>
      <c r="G1113" s="6"/>
      <c r="H1113" s="6"/>
      <c r="I1113" s="34"/>
      <c r="J1113" s="34"/>
      <c r="K1113" s="6"/>
      <c r="L1113" s="6"/>
      <c r="M1113" s="6"/>
      <c r="N1113" s="6"/>
      <c r="O1113" s="16"/>
      <c r="P1113" s="7"/>
      <c r="Q1113" s="7"/>
      <c r="R1113" s="7"/>
      <c r="S1113" s="7"/>
    </row>
    <row r="1114" spans="1:19" x14ac:dyDescent="0.3">
      <c r="A1114" s="19"/>
      <c r="B1114" s="6"/>
      <c r="C1114" s="6"/>
      <c r="D1114" s="6"/>
      <c r="G1114" s="6"/>
      <c r="H1114" s="6"/>
      <c r="I1114" s="34"/>
      <c r="J1114" s="34"/>
      <c r="K1114" s="6"/>
      <c r="L1114" s="6"/>
      <c r="M1114" s="6"/>
      <c r="N1114" s="6"/>
      <c r="O1114" s="6"/>
      <c r="P1114" s="7"/>
      <c r="Q1114" s="7"/>
      <c r="R1114" s="7"/>
      <c r="S1114" s="7"/>
    </row>
    <row r="1115" spans="1:19" x14ac:dyDescent="0.3">
      <c r="A1115" s="19"/>
      <c r="B1115" s="6"/>
      <c r="C1115" s="6"/>
      <c r="D1115" s="6"/>
      <c r="G1115" s="6"/>
      <c r="H1115" s="6"/>
      <c r="I1115" s="34"/>
      <c r="J1115" s="34"/>
      <c r="K1115" s="6"/>
      <c r="L1115" s="6"/>
      <c r="M1115" s="6"/>
      <c r="N1115" s="6"/>
      <c r="O1115" s="6"/>
      <c r="P1115" s="7"/>
      <c r="Q1115" s="7"/>
      <c r="R1115" s="7"/>
      <c r="S1115" s="7"/>
    </row>
    <row r="1116" spans="1:19" x14ac:dyDescent="0.3">
      <c r="A1116" s="19"/>
      <c r="B1116" s="6"/>
      <c r="C1116" s="6"/>
      <c r="D1116" s="6"/>
      <c r="G1116" s="6"/>
      <c r="H1116" s="6"/>
      <c r="I1116" s="34"/>
      <c r="J1116" s="34"/>
      <c r="K1116" s="6"/>
      <c r="L1116" s="6"/>
      <c r="M1116" s="6"/>
      <c r="N1116" s="6"/>
      <c r="O1116" s="6"/>
      <c r="P1116" s="7"/>
      <c r="Q1116" s="7"/>
      <c r="R1116" s="7"/>
      <c r="S1116" s="7"/>
    </row>
    <row r="1117" spans="1:19" x14ac:dyDescent="0.3">
      <c r="A1117" s="19"/>
      <c r="B1117" s="6"/>
      <c r="C1117" s="6"/>
      <c r="D1117" s="6"/>
      <c r="G1117" s="6"/>
      <c r="H1117" s="6"/>
      <c r="I1117" s="34"/>
      <c r="J1117" s="34"/>
      <c r="K1117" s="6"/>
      <c r="L1117" s="6"/>
      <c r="M1117" s="6"/>
      <c r="N1117" s="6"/>
      <c r="O1117" s="6"/>
      <c r="P1117" s="7"/>
      <c r="Q1117" s="7"/>
      <c r="R1117" s="7"/>
      <c r="S1117" s="7"/>
    </row>
    <row r="1118" spans="1:19" x14ac:dyDescent="0.3">
      <c r="A1118" s="19"/>
      <c r="B1118" s="6"/>
      <c r="C1118" s="6"/>
      <c r="D1118" s="6"/>
      <c r="G1118" s="6"/>
      <c r="H1118" s="6"/>
      <c r="I1118" s="34"/>
      <c r="J1118" s="34"/>
      <c r="K1118" s="6"/>
      <c r="L1118" s="6"/>
      <c r="M1118" s="6"/>
      <c r="N1118" s="6"/>
      <c r="O1118" s="6"/>
      <c r="P1118" s="7"/>
      <c r="Q1118" s="7"/>
      <c r="R1118" s="7"/>
      <c r="S1118" s="7"/>
    </row>
    <row r="1119" spans="1:19" x14ac:dyDescent="0.3">
      <c r="A1119" s="19"/>
      <c r="B1119" s="6"/>
      <c r="C1119" s="6"/>
      <c r="D1119" s="6"/>
      <c r="G1119" s="6"/>
      <c r="H1119" s="6"/>
      <c r="I1119" s="34"/>
      <c r="J1119" s="34"/>
      <c r="K1119" s="6"/>
      <c r="L1119" s="6"/>
      <c r="M1119" s="6"/>
      <c r="N1119" s="6"/>
      <c r="O1119" s="6"/>
      <c r="P1119" s="7"/>
      <c r="Q1119" s="7"/>
      <c r="R1119" s="7"/>
      <c r="S1119" s="7"/>
    </row>
    <row r="1120" spans="1:19" x14ac:dyDescent="0.3">
      <c r="A1120" s="19"/>
      <c r="B1120" s="6"/>
      <c r="C1120" s="6"/>
      <c r="D1120" s="6"/>
      <c r="G1120" s="6"/>
      <c r="H1120" s="6"/>
      <c r="I1120" s="34"/>
      <c r="J1120" s="34"/>
      <c r="K1120" s="6"/>
      <c r="L1120" s="6"/>
      <c r="M1120" s="6"/>
      <c r="N1120" s="6"/>
      <c r="O1120" s="6"/>
      <c r="P1120" s="7"/>
      <c r="Q1120" s="7"/>
      <c r="R1120" s="7"/>
      <c r="S1120" s="7"/>
    </row>
    <row r="1121" spans="1:19" x14ac:dyDescent="0.3">
      <c r="A1121" s="19"/>
      <c r="B1121" s="6"/>
      <c r="C1121" s="6"/>
      <c r="D1121" s="6"/>
      <c r="G1121" s="6"/>
      <c r="H1121" s="6"/>
      <c r="I1121" s="34"/>
      <c r="J1121" s="34"/>
      <c r="K1121" s="6"/>
      <c r="L1121" s="6"/>
      <c r="M1121" s="6"/>
      <c r="N1121" s="6"/>
      <c r="O1121" s="6"/>
      <c r="P1121" s="7"/>
      <c r="Q1121" s="7"/>
      <c r="R1121" s="7"/>
      <c r="S1121" s="7"/>
    </row>
    <row r="1122" spans="1:19" x14ac:dyDescent="0.3">
      <c r="A1122" s="19"/>
      <c r="B1122" s="6"/>
      <c r="C1122" s="6"/>
      <c r="D1122" s="6"/>
      <c r="G1122" s="6"/>
      <c r="H1122" s="6"/>
      <c r="I1122" s="34"/>
      <c r="J1122" s="34"/>
      <c r="K1122" s="6"/>
      <c r="L1122" s="6"/>
      <c r="M1122" s="6"/>
      <c r="N1122" s="6"/>
      <c r="O1122" s="6"/>
      <c r="P1122" s="7"/>
      <c r="Q1122" s="7"/>
      <c r="R1122" s="7"/>
      <c r="S1122" s="7"/>
    </row>
    <row r="1123" spans="1:19" x14ac:dyDescent="0.3">
      <c r="A1123" s="19"/>
      <c r="B1123" s="6"/>
      <c r="C1123" s="6"/>
      <c r="D1123" s="6"/>
      <c r="G1123" s="6"/>
      <c r="H1123" s="6"/>
      <c r="I1123" s="34"/>
      <c r="J1123" s="34"/>
      <c r="K1123" s="6"/>
      <c r="L1123" s="6"/>
      <c r="M1123" s="6"/>
      <c r="N1123" s="6"/>
      <c r="O1123" s="6"/>
      <c r="P1123" s="7"/>
      <c r="Q1123" s="7"/>
      <c r="R1123" s="7"/>
      <c r="S1123" s="7"/>
    </row>
    <row r="1124" spans="1:19" x14ac:dyDescent="0.3">
      <c r="A1124" s="19"/>
      <c r="B1124" s="6"/>
      <c r="C1124" s="6"/>
      <c r="D1124" s="6"/>
      <c r="G1124" s="6"/>
      <c r="H1124" s="6"/>
      <c r="I1124" s="34"/>
      <c r="J1124" s="34"/>
      <c r="K1124" s="6"/>
      <c r="L1124" s="6"/>
      <c r="M1124" s="6"/>
      <c r="N1124" s="6"/>
      <c r="O1124" s="6"/>
      <c r="P1124" s="7"/>
      <c r="Q1124" s="7"/>
      <c r="R1124" s="7"/>
      <c r="S1124" s="7"/>
    </row>
    <row r="1125" spans="1:19" x14ac:dyDescent="0.3">
      <c r="A1125" s="19"/>
      <c r="B1125" s="6"/>
      <c r="C1125" s="6"/>
      <c r="D1125" s="6"/>
      <c r="G1125" s="6"/>
      <c r="H1125" s="6"/>
      <c r="I1125" s="34"/>
      <c r="J1125" s="34"/>
      <c r="K1125" s="6"/>
      <c r="L1125" s="6"/>
      <c r="M1125" s="6"/>
      <c r="N1125" s="6"/>
      <c r="O1125" s="6"/>
      <c r="P1125" s="7"/>
      <c r="Q1125" s="7"/>
      <c r="R1125" s="7"/>
      <c r="S1125" s="7"/>
    </row>
    <row r="1126" spans="1:19" x14ac:dyDescent="0.3">
      <c r="A1126" s="19"/>
      <c r="B1126" s="6"/>
      <c r="C1126" s="6"/>
      <c r="D1126" s="6"/>
      <c r="G1126" s="6"/>
      <c r="H1126" s="6"/>
      <c r="I1126" s="34"/>
      <c r="J1126" s="34"/>
      <c r="K1126" s="6"/>
      <c r="L1126" s="6"/>
      <c r="M1126" s="6"/>
      <c r="N1126" s="6"/>
      <c r="O1126" s="6"/>
      <c r="P1126" s="7"/>
      <c r="Q1126" s="7"/>
      <c r="R1126" s="7"/>
      <c r="S1126" s="7"/>
    </row>
    <row r="1127" spans="1:19" x14ac:dyDescent="0.3">
      <c r="A1127" s="19"/>
      <c r="B1127" s="6"/>
      <c r="C1127" s="6"/>
      <c r="D1127" s="6"/>
      <c r="G1127" s="6"/>
      <c r="H1127" s="6"/>
      <c r="I1127" s="34"/>
      <c r="J1127" s="34"/>
      <c r="K1127" s="6"/>
      <c r="L1127" s="6"/>
      <c r="M1127" s="6"/>
      <c r="N1127" s="6"/>
      <c r="O1127" s="6"/>
      <c r="P1127" s="7"/>
      <c r="Q1127" s="7"/>
      <c r="R1127" s="7"/>
      <c r="S1127" s="7"/>
    </row>
    <row r="1128" spans="1:19" x14ac:dyDescent="0.3">
      <c r="A1128" s="19"/>
      <c r="B1128" s="6"/>
      <c r="C1128" s="6"/>
      <c r="D1128" s="6"/>
      <c r="G1128" s="6"/>
      <c r="H1128" s="6"/>
      <c r="I1128" s="34"/>
      <c r="J1128" s="34"/>
      <c r="K1128" s="6"/>
      <c r="L1128" s="6"/>
      <c r="M1128" s="6"/>
      <c r="N1128" s="6"/>
      <c r="O1128" s="6"/>
      <c r="P1128" s="7"/>
      <c r="Q1128" s="7"/>
      <c r="R1128" s="7"/>
      <c r="S1128" s="7"/>
    </row>
    <row r="1129" spans="1:19" x14ac:dyDescent="0.3">
      <c r="A1129" s="19"/>
      <c r="B1129" s="6"/>
      <c r="C1129" s="6"/>
      <c r="D1129" s="6"/>
      <c r="G1129" s="6"/>
      <c r="H1129" s="6"/>
      <c r="I1129" s="34"/>
      <c r="J1129" s="34"/>
      <c r="K1129" s="6"/>
      <c r="L1129" s="6"/>
      <c r="M1129" s="6"/>
      <c r="N1129" s="6"/>
      <c r="O1129" s="6"/>
      <c r="P1129" s="7"/>
      <c r="Q1129" s="7"/>
      <c r="R1129" s="7"/>
      <c r="S1129" s="7"/>
    </row>
    <row r="1130" spans="1:19" x14ac:dyDescent="0.3">
      <c r="A1130" s="19"/>
      <c r="B1130" s="6"/>
      <c r="C1130" s="6"/>
      <c r="D1130" s="6"/>
      <c r="G1130" s="6"/>
      <c r="H1130" s="6"/>
      <c r="I1130" s="34"/>
      <c r="J1130" s="34"/>
      <c r="K1130" s="6"/>
      <c r="L1130" s="6"/>
      <c r="M1130" s="6"/>
      <c r="N1130" s="6"/>
      <c r="O1130" s="6"/>
      <c r="P1130" s="7"/>
      <c r="Q1130" s="7"/>
      <c r="R1130" s="7"/>
      <c r="S1130" s="7"/>
    </row>
    <row r="1131" spans="1:19" x14ac:dyDescent="0.3">
      <c r="A1131" s="19"/>
      <c r="B1131" s="6"/>
      <c r="C1131" s="6"/>
      <c r="D1131" s="6"/>
      <c r="G1131" s="6"/>
      <c r="H1131" s="6"/>
      <c r="I1131" s="34"/>
      <c r="J1131" s="34"/>
      <c r="K1131" s="6"/>
      <c r="L1131" s="6"/>
      <c r="M1131" s="6"/>
      <c r="N1131" s="6"/>
      <c r="O1131" s="6"/>
      <c r="P1131" s="7"/>
      <c r="Q1131" s="7"/>
      <c r="R1131" s="7"/>
      <c r="S1131" s="7"/>
    </row>
    <row r="1132" spans="1:19" x14ac:dyDescent="0.3">
      <c r="A1132" s="19"/>
      <c r="B1132" s="6"/>
      <c r="C1132" s="6"/>
      <c r="D1132" s="6"/>
      <c r="G1132" s="6"/>
      <c r="H1132" s="6"/>
      <c r="I1132" s="34"/>
      <c r="J1132" s="34"/>
      <c r="K1132" s="6"/>
      <c r="L1132" s="6"/>
      <c r="M1132" s="6"/>
      <c r="N1132" s="6"/>
      <c r="O1132" s="6"/>
      <c r="P1132" s="7"/>
      <c r="Q1132" s="7"/>
      <c r="R1132" s="7"/>
      <c r="S1132" s="7"/>
    </row>
    <row r="1133" spans="1:19" x14ac:dyDescent="0.3">
      <c r="A1133" s="19"/>
      <c r="B1133" s="6"/>
      <c r="C1133" s="6"/>
      <c r="D1133" s="6"/>
      <c r="G1133" s="6"/>
      <c r="H1133" s="6"/>
      <c r="I1133" s="34"/>
      <c r="J1133" s="34"/>
      <c r="K1133" s="6"/>
      <c r="L1133" s="6"/>
      <c r="M1133" s="6"/>
      <c r="N1133" s="6"/>
      <c r="O1133" s="6"/>
      <c r="P1133" s="7"/>
      <c r="Q1133" s="7"/>
      <c r="R1133" s="7"/>
      <c r="S1133" s="7"/>
    </row>
    <row r="1134" spans="1:19" x14ac:dyDescent="0.3">
      <c r="A1134" s="19"/>
      <c r="B1134" s="6"/>
      <c r="C1134" s="6"/>
      <c r="D1134" s="6"/>
      <c r="G1134" s="6"/>
      <c r="H1134" s="6"/>
      <c r="I1134" s="34"/>
      <c r="J1134" s="34"/>
      <c r="K1134" s="6"/>
      <c r="L1134" s="6"/>
      <c r="M1134" s="6"/>
      <c r="N1134" s="6"/>
      <c r="O1134" s="6"/>
      <c r="P1134" s="7"/>
      <c r="Q1134" s="7"/>
      <c r="R1134" s="7"/>
      <c r="S1134" s="7"/>
    </row>
    <row r="1135" spans="1:19" x14ac:dyDescent="0.3">
      <c r="A1135" s="19"/>
      <c r="B1135" s="6"/>
      <c r="C1135" s="6"/>
      <c r="D1135" s="6"/>
      <c r="G1135" s="6"/>
      <c r="H1135" s="6"/>
      <c r="I1135" s="34"/>
      <c r="J1135" s="34"/>
      <c r="K1135" s="6"/>
      <c r="L1135" s="6"/>
      <c r="M1135" s="6"/>
      <c r="N1135" s="6"/>
      <c r="O1135" s="6"/>
      <c r="P1135" s="7"/>
      <c r="Q1135" s="7"/>
      <c r="R1135" s="7"/>
      <c r="S1135" s="7"/>
    </row>
    <row r="1136" spans="1:19" x14ac:dyDescent="0.3">
      <c r="A1136" s="19"/>
      <c r="B1136" s="6"/>
      <c r="C1136" s="6"/>
      <c r="D1136" s="6"/>
      <c r="G1136" s="6"/>
      <c r="H1136" s="6"/>
      <c r="I1136" s="34"/>
      <c r="J1136" s="34"/>
      <c r="K1136" s="6"/>
      <c r="L1136" s="6"/>
      <c r="M1136" s="6"/>
      <c r="N1136" s="6"/>
      <c r="O1136" s="6"/>
      <c r="P1136" s="7"/>
      <c r="Q1136" s="7"/>
      <c r="R1136" s="7"/>
      <c r="S1136" s="7"/>
    </row>
    <row r="1137" spans="1:19" x14ac:dyDescent="0.3">
      <c r="A1137" s="19"/>
      <c r="B1137" s="6"/>
      <c r="C1137" s="6"/>
      <c r="D1137" s="6"/>
      <c r="G1137" s="6"/>
      <c r="H1137" s="6"/>
      <c r="I1137" s="34"/>
      <c r="J1137" s="34"/>
      <c r="K1137" s="6"/>
      <c r="L1137" s="6"/>
      <c r="M1137" s="6"/>
      <c r="N1137" s="6"/>
      <c r="O1137" s="6"/>
      <c r="P1137" s="7"/>
      <c r="Q1137" s="7"/>
      <c r="R1137" s="7"/>
      <c r="S1137" s="7"/>
    </row>
    <row r="1138" spans="1:19" x14ac:dyDescent="0.3">
      <c r="A1138" s="19"/>
      <c r="B1138" s="6"/>
      <c r="C1138" s="6"/>
      <c r="D1138" s="6"/>
      <c r="G1138" s="6"/>
      <c r="H1138" s="6"/>
      <c r="I1138" s="34"/>
      <c r="J1138" s="34"/>
      <c r="K1138" s="6"/>
      <c r="L1138" s="6"/>
      <c r="M1138" s="6"/>
      <c r="N1138" s="6"/>
      <c r="O1138" s="6"/>
      <c r="P1138" s="7"/>
      <c r="Q1138" s="7"/>
      <c r="R1138" s="7"/>
      <c r="S1138" s="7"/>
    </row>
    <row r="1139" spans="1:19" x14ac:dyDescent="0.3">
      <c r="A1139" s="19"/>
      <c r="B1139" s="6"/>
      <c r="C1139" s="6"/>
      <c r="D1139" s="6"/>
      <c r="G1139" s="6"/>
      <c r="H1139" s="6"/>
      <c r="I1139" s="34"/>
      <c r="J1139" s="34"/>
      <c r="K1139" s="6"/>
      <c r="L1139" s="6"/>
      <c r="M1139" s="6"/>
      <c r="N1139" s="6"/>
      <c r="O1139" s="6"/>
      <c r="P1139" s="7"/>
      <c r="Q1139" s="7"/>
      <c r="R1139" s="7"/>
      <c r="S1139" s="7"/>
    </row>
    <row r="1140" spans="1:19" x14ac:dyDescent="0.3">
      <c r="A1140" s="19"/>
      <c r="B1140" s="6"/>
      <c r="C1140" s="6"/>
      <c r="D1140" s="6"/>
      <c r="G1140" s="6"/>
      <c r="H1140" s="6"/>
      <c r="I1140" s="34"/>
      <c r="J1140" s="34"/>
      <c r="K1140" s="6"/>
      <c r="L1140" s="6"/>
      <c r="M1140" s="6"/>
      <c r="N1140" s="6"/>
      <c r="O1140" s="6"/>
      <c r="P1140" s="7"/>
      <c r="Q1140" s="7"/>
      <c r="R1140" s="7"/>
      <c r="S1140" s="7"/>
    </row>
    <row r="1141" spans="1:19" x14ac:dyDescent="0.3">
      <c r="A1141" s="19"/>
      <c r="B1141" s="6"/>
      <c r="C1141" s="6"/>
      <c r="D1141" s="6"/>
      <c r="G1141" s="6"/>
      <c r="H1141" s="6"/>
      <c r="I1141" s="34"/>
      <c r="J1141" s="34"/>
      <c r="K1141" s="6"/>
      <c r="L1141" s="6"/>
      <c r="M1141" s="6"/>
      <c r="N1141" s="6"/>
      <c r="O1141" s="6"/>
      <c r="P1141" s="7"/>
      <c r="Q1141" s="7"/>
      <c r="R1141" s="7"/>
      <c r="S1141" s="7"/>
    </row>
    <row r="1142" spans="1:19" x14ac:dyDescent="0.3">
      <c r="A1142" s="19"/>
      <c r="B1142" s="6"/>
      <c r="C1142" s="6"/>
      <c r="D1142" s="6"/>
      <c r="G1142" s="6"/>
      <c r="H1142" s="6"/>
      <c r="I1142" s="34"/>
      <c r="J1142" s="34"/>
      <c r="K1142" s="6"/>
      <c r="L1142" s="6"/>
      <c r="M1142" s="6"/>
      <c r="N1142" s="6"/>
      <c r="O1142" s="6"/>
      <c r="P1142" s="7"/>
      <c r="Q1142" s="7"/>
      <c r="R1142" s="7"/>
      <c r="S1142" s="7"/>
    </row>
    <row r="1143" spans="1:19" x14ac:dyDescent="0.3">
      <c r="A1143" s="19"/>
      <c r="B1143" s="6"/>
      <c r="C1143" s="6"/>
      <c r="D1143" s="6"/>
      <c r="G1143" s="6"/>
      <c r="H1143" s="6"/>
      <c r="I1143" s="34"/>
      <c r="J1143" s="34"/>
      <c r="K1143" s="6"/>
      <c r="L1143" s="6"/>
      <c r="M1143" s="6"/>
      <c r="N1143" s="6"/>
      <c r="O1143" s="6"/>
      <c r="P1143" s="7"/>
      <c r="Q1143" s="7"/>
      <c r="R1143" s="7"/>
      <c r="S1143" s="7"/>
    </row>
    <row r="1144" spans="1:19" x14ac:dyDescent="0.3">
      <c r="A1144" s="19"/>
      <c r="B1144" s="6"/>
      <c r="C1144" s="6"/>
      <c r="D1144" s="6"/>
      <c r="G1144" s="6"/>
      <c r="H1144" s="6"/>
      <c r="I1144" s="34"/>
      <c r="J1144" s="34"/>
      <c r="K1144" s="6"/>
      <c r="L1144" s="6"/>
      <c r="M1144" s="6"/>
      <c r="N1144" s="6"/>
      <c r="O1144" s="6"/>
      <c r="P1144" s="7"/>
      <c r="Q1144" s="7"/>
      <c r="R1144" s="7"/>
      <c r="S1144" s="7"/>
    </row>
    <row r="1145" spans="1:19" x14ac:dyDescent="0.3">
      <c r="A1145" s="19"/>
      <c r="B1145" s="6"/>
      <c r="C1145" s="6"/>
      <c r="D1145" s="6"/>
      <c r="G1145" s="6"/>
      <c r="H1145" s="6"/>
      <c r="I1145" s="34"/>
      <c r="J1145" s="34"/>
      <c r="K1145" s="6"/>
      <c r="L1145" s="6"/>
      <c r="M1145" s="6"/>
      <c r="N1145" s="6"/>
      <c r="O1145" s="6"/>
      <c r="P1145" s="7"/>
      <c r="Q1145" s="7"/>
      <c r="R1145" s="7"/>
      <c r="S1145" s="7"/>
    </row>
    <row r="1146" spans="1:19" x14ac:dyDescent="0.3">
      <c r="A1146" s="19"/>
      <c r="B1146" s="6"/>
      <c r="C1146" s="6"/>
      <c r="D1146" s="6"/>
      <c r="G1146" s="6"/>
      <c r="H1146" s="6"/>
      <c r="I1146" s="34"/>
      <c r="J1146" s="34"/>
      <c r="K1146" s="6"/>
      <c r="L1146" s="6"/>
      <c r="M1146" s="6"/>
      <c r="N1146" s="6"/>
      <c r="O1146" s="6"/>
      <c r="P1146" s="7"/>
      <c r="Q1146" s="7"/>
      <c r="R1146" s="7"/>
      <c r="S1146" s="7"/>
    </row>
    <row r="1147" spans="1:19" x14ac:dyDescent="0.3">
      <c r="A1147" s="19"/>
      <c r="B1147" s="6"/>
      <c r="C1147" s="6"/>
      <c r="D1147" s="6"/>
      <c r="G1147" s="6"/>
      <c r="H1147" s="6"/>
      <c r="I1147" s="34"/>
      <c r="J1147" s="34"/>
      <c r="K1147" s="6"/>
      <c r="L1147" s="6"/>
      <c r="M1147" s="6"/>
      <c r="N1147" s="6"/>
      <c r="O1147" s="6"/>
      <c r="P1147" s="7"/>
      <c r="Q1147" s="7"/>
      <c r="R1147" s="7"/>
      <c r="S1147" s="7"/>
    </row>
    <row r="1148" spans="1:19" x14ac:dyDescent="0.3">
      <c r="A1148" s="19"/>
      <c r="B1148" s="6"/>
      <c r="C1148" s="6"/>
      <c r="D1148" s="6"/>
      <c r="G1148" s="6"/>
      <c r="H1148" s="6"/>
      <c r="I1148" s="34"/>
      <c r="J1148" s="34"/>
      <c r="K1148" s="6"/>
      <c r="L1148" s="6"/>
      <c r="M1148" s="6"/>
      <c r="N1148" s="6"/>
      <c r="O1148" s="6"/>
      <c r="P1148" s="7"/>
      <c r="Q1148" s="7"/>
      <c r="R1148" s="7"/>
      <c r="S1148" s="7"/>
    </row>
    <row r="1149" spans="1:19" x14ac:dyDescent="0.3">
      <c r="A1149" s="19"/>
      <c r="B1149" s="6"/>
      <c r="C1149" s="6"/>
      <c r="D1149" s="6"/>
      <c r="G1149" s="6"/>
      <c r="H1149" s="6"/>
      <c r="I1149" s="34"/>
      <c r="J1149" s="34"/>
      <c r="K1149" s="6"/>
      <c r="L1149" s="6"/>
      <c r="M1149" s="6"/>
      <c r="N1149" s="6"/>
      <c r="O1149" s="6"/>
      <c r="P1149" s="7"/>
      <c r="Q1149" s="7"/>
      <c r="R1149" s="7"/>
      <c r="S1149" s="7"/>
    </row>
    <row r="1150" spans="1:19" x14ac:dyDescent="0.3">
      <c r="A1150" s="19"/>
      <c r="B1150" s="6"/>
      <c r="C1150" s="6"/>
      <c r="D1150" s="6"/>
      <c r="G1150" s="6"/>
      <c r="H1150" s="6"/>
      <c r="I1150" s="34"/>
      <c r="J1150" s="34"/>
      <c r="K1150" s="6"/>
      <c r="L1150" s="6"/>
      <c r="M1150" s="6"/>
      <c r="N1150" s="6"/>
      <c r="O1150" s="6"/>
      <c r="P1150" s="7"/>
      <c r="Q1150" s="7"/>
      <c r="R1150" s="7"/>
      <c r="S1150" s="7"/>
    </row>
    <row r="1151" spans="1:19" x14ac:dyDescent="0.3">
      <c r="A1151" s="19"/>
      <c r="B1151" s="6"/>
      <c r="C1151" s="6"/>
      <c r="D1151" s="6"/>
      <c r="G1151" s="6"/>
      <c r="H1151" s="6"/>
      <c r="I1151" s="34"/>
      <c r="J1151" s="34"/>
      <c r="K1151" s="6"/>
      <c r="L1151" s="6"/>
      <c r="M1151" s="6"/>
      <c r="N1151" s="6"/>
      <c r="O1151" s="6"/>
      <c r="P1151" s="7"/>
      <c r="Q1151" s="7"/>
      <c r="R1151" s="7"/>
      <c r="S1151" s="7"/>
    </row>
    <row r="1152" spans="1:19" x14ac:dyDescent="0.3">
      <c r="A1152" s="19"/>
      <c r="B1152" s="6"/>
      <c r="C1152" s="6"/>
      <c r="D1152" s="6"/>
      <c r="G1152" s="6"/>
      <c r="H1152" s="6"/>
      <c r="I1152" s="34"/>
      <c r="J1152" s="34"/>
      <c r="K1152" s="6"/>
      <c r="L1152" s="6"/>
      <c r="M1152" s="6"/>
      <c r="N1152" s="6"/>
      <c r="O1152" s="6"/>
      <c r="P1152" s="7"/>
      <c r="Q1152" s="7"/>
      <c r="R1152" s="7"/>
      <c r="S1152" s="7"/>
    </row>
    <row r="1153" spans="1:19" x14ac:dyDescent="0.3">
      <c r="A1153" s="19"/>
      <c r="B1153" s="6"/>
      <c r="C1153" s="6"/>
      <c r="D1153" s="6"/>
      <c r="G1153" s="6"/>
      <c r="H1153" s="6"/>
      <c r="I1153" s="34"/>
      <c r="J1153" s="34"/>
      <c r="K1153" s="6"/>
      <c r="L1153" s="6"/>
      <c r="M1153" s="6"/>
      <c r="N1153" s="6"/>
      <c r="O1153" s="6"/>
      <c r="P1153" s="7"/>
      <c r="Q1153" s="7"/>
      <c r="R1153" s="7"/>
      <c r="S1153" s="7"/>
    </row>
    <row r="1154" spans="1:19" x14ac:dyDescent="0.3">
      <c r="A1154" s="19"/>
      <c r="B1154" s="6"/>
      <c r="C1154" s="6"/>
      <c r="D1154" s="6"/>
      <c r="G1154" s="6"/>
      <c r="H1154" s="6"/>
      <c r="I1154" s="34"/>
      <c r="J1154" s="34"/>
      <c r="K1154" s="6"/>
      <c r="L1154" s="6"/>
      <c r="M1154" s="6"/>
      <c r="N1154" s="6"/>
      <c r="O1154" s="6"/>
      <c r="P1154" s="7"/>
      <c r="Q1154" s="7"/>
      <c r="R1154" s="7"/>
      <c r="S1154" s="7"/>
    </row>
    <row r="1155" spans="1:19" x14ac:dyDescent="0.3">
      <c r="A1155" s="19"/>
      <c r="B1155" s="6"/>
      <c r="C1155" s="6"/>
      <c r="D1155" s="6"/>
      <c r="G1155" s="6"/>
      <c r="H1155" s="6"/>
      <c r="I1155" s="34"/>
      <c r="J1155" s="34"/>
      <c r="K1155" s="6"/>
      <c r="L1155" s="6"/>
      <c r="M1155" s="6"/>
      <c r="N1155" s="6"/>
      <c r="O1155" s="6"/>
      <c r="P1155" s="7"/>
      <c r="Q1155" s="7"/>
      <c r="R1155" s="7"/>
      <c r="S1155" s="7"/>
    </row>
    <row r="1156" spans="1:19" x14ac:dyDescent="0.3">
      <c r="A1156" s="19"/>
      <c r="B1156" s="6"/>
      <c r="C1156" s="6"/>
      <c r="D1156" s="6"/>
      <c r="G1156" s="6"/>
      <c r="H1156" s="6"/>
      <c r="I1156" s="34"/>
      <c r="J1156" s="34"/>
      <c r="K1156" s="6"/>
      <c r="L1156" s="6"/>
      <c r="M1156" s="6"/>
      <c r="N1156" s="6"/>
      <c r="O1156" s="6"/>
      <c r="P1156" s="7"/>
      <c r="Q1156" s="7"/>
      <c r="R1156" s="7"/>
      <c r="S1156" s="7"/>
    </row>
    <row r="1157" spans="1:19" x14ac:dyDescent="0.3">
      <c r="A1157" s="19"/>
      <c r="B1157" s="6"/>
      <c r="C1157" s="6"/>
      <c r="D1157" s="6"/>
      <c r="G1157" s="6"/>
      <c r="H1157" s="6"/>
      <c r="I1157" s="34"/>
      <c r="J1157" s="34"/>
      <c r="K1157" s="6"/>
      <c r="L1157" s="6"/>
      <c r="M1157" s="6"/>
      <c r="N1157" s="6"/>
      <c r="O1157" s="6"/>
      <c r="P1157" s="7"/>
      <c r="Q1157" s="7"/>
      <c r="R1157" s="7"/>
      <c r="S1157" s="7"/>
    </row>
    <row r="1158" spans="1:19" x14ac:dyDescent="0.3">
      <c r="A1158" s="19"/>
      <c r="B1158" s="6"/>
      <c r="C1158" s="6"/>
      <c r="D1158" s="6"/>
      <c r="G1158" s="6"/>
      <c r="H1158" s="6"/>
      <c r="I1158" s="34"/>
      <c r="J1158" s="34"/>
      <c r="K1158" s="6"/>
      <c r="L1158" s="6"/>
      <c r="M1158" s="6"/>
      <c r="N1158" s="6"/>
      <c r="O1158" s="6"/>
      <c r="P1158" s="7"/>
      <c r="Q1158" s="7"/>
      <c r="R1158" s="7"/>
      <c r="S1158" s="7"/>
    </row>
    <row r="1159" spans="1:19" x14ac:dyDescent="0.3">
      <c r="A1159" s="19"/>
      <c r="B1159" s="6"/>
      <c r="C1159" s="6"/>
      <c r="D1159" s="6"/>
      <c r="G1159" s="6"/>
      <c r="H1159" s="6"/>
      <c r="I1159" s="34"/>
      <c r="J1159" s="34"/>
      <c r="K1159" s="6"/>
      <c r="L1159" s="6"/>
      <c r="M1159" s="6"/>
      <c r="N1159" s="6"/>
      <c r="O1159" s="6"/>
      <c r="P1159" s="7"/>
      <c r="Q1159" s="7"/>
      <c r="R1159" s="7"/>
      <c r="S1159" s="7"/>
    </row>
    <row r="1160" spans="1:19" x14ac:dyDescent="0.3">
      <c r="A1160" s="19"/>
      <c r="B1160" s="6"/>
      <c r="C1160" s="6"/>
      <c r="D1160" s="6"/>
      <c r="G1160" s="6"/>
      <c r="H1160" s="6"/>
      <c r="I1160" s="34"/>
      <c r="J1160" s="34"/>
      <c r="K1160" s="6"/>
      <c r="L1160" s="6"/>
      <c r="M1160" s="6"/>
      <c r="N1160" s="6"/>
      <c r="O1160" s="6"/>
      <c r="P1160" s="7"/>
      <c r="Q1160" s="7"/>
      <c r="R1160" s="7"/>
      <c r="S1160" s="7"/>
    </row>
    <row r="1161" spans="1:19" x14ac:dyDescent="0.3">
      <c r="A1161" s="19"/>
      <c r="B1161" s="6"/>
      <c r="C1161" s="6"/>
      <c r="D1161" s="6"/>
      <c r="G1161" s="6"/>
      <c r="H1161" s="6"/>
      <c r="I1161" s="34"/>
      <c r="J1161" s="34"/>
      <c r="K1161" s="6"/>
      <c r="L1161" s="6"/>
      <c r="M1161" s="6"/>
      <c r="N1161" s="6"/>
      <c r="O1161" s="6"/>
      <c r="P1161" s="7"/>
      <c r="Q1161" s="7"/>
      <c r="R1161" s="7"/>
      <c r="S1161" s="7"/>
    </row>
    <row r="1162" spans="1:19" x14ac:dyDescent="0.3">
      <c r="A1162" s="19"/>
      <c r="B1162" s="6"/>
      <c r="C1162" s="6"/>
      <c r="D1162" s="6"/>
      <c r="G1162" s="6"/>
      <c r="H1162" s="6"/>
      <c r="I1162" s="34"/>
      <c r="J1162" s="34"/>
      <c r="K1162" s="6"/>
      <c r="L1162" s="6"/>
      <c r="M1162" s="6"/>
      <c r="N1162" s="6"/>
      <c r="O1162" s="6"/>
      <c r="P1162" s="7"/>
      <c r="Q1162" s="7"/>
      <c r="R1162" s="7"/>
      <c r="S1162" s="7"/>
    </row>
    <row r="1163" spans="1:19" x14ac:dyDescent="0.3">
      <c r="A1163" s="19"/>
      <c r="B1163" s="6"/>
      <c r="C1163" s="6"/>
      <c r="D1163" s="6"/>
      <c r="G1163" s="6"/>
      <c r="H1163" s="6"/>
      <c r="I1163" s="34"/>
      <c r="J1163" s="34"/>
      <c r="K1163" s="6"/>
      <c r="L1163" s="6"/>
      <c r="M1163" s="6"/>
      <c r="N1163" s="6"/>
      <c r="O1163" s="6"/>
      <c r="P1163" s="7"/>
      <c r="Q1163" s="7"/>
      <c r="R1163" s="7"/>
      <c r="S1163" s="7"/>
    </row>
    <row r="1164" spans="1:19" x14ac:dyDescent="0.3">
      <c r="A1164" s="19"/>
      <c r="B1164" s="6"/>
      <c r="C1164" s="6"/>
      <c r="D1164" s="6"/>
      <c r="G1164" s="6"/>
      <c r="H1164" s="6"/>
      <c r="I1164" s="34"/>
      <c r="J1164" s="34"/>
      <c r="K1164" s="6"/>
      <c r="L1164" s="6"/>
      <c r="M1164" s="6"/>
      <c r="N1164" s="6"/>
      <c r="O1164" s="6"/>
      <c r="P1164" s="7"/>
      <c r="Q1164" s="7"/>
      <c r="R1164" s="7"/>
      <c r="S1164" s="7"/>
    </row>
    <row r="1165" spans="1:19" x14ac:dyDescent="0.3">
      <c r="A1165" s="19"/>
      <c r="B1165" s="6"/>
      <c r="C1165" s="6"/>
      <c r="D1165" s="6"/>
      <c r="G1165" s="6"/>
      <c r="H1165" s="6"/>
      <c r="I1165" s="34"/>
      <c r="J1165" s="34"/>
      <c r="K1165" s="6"/>
      <c r="L1165" s="6"/>
      <c r="M1165" s="6"/>
      <c r="N1165" s="6"/>
      <c r="O1165" s="6"/>
      <c r="P1165" s="7"/>
      <c r="Q1165" s="7"/>
      <c r="R1165" s="7"/>
      <c r="S1165" s="7"/>
    </row>
    <row r="1166" spans="1:19" x14ac:dyDescent="0.3">
      <c r="A1166" s="19"/>
      <c r="B1166" s="6"/>
      <c r="C1166" s="6"/>
      <c r="D1166" s="6"/>
      <c r="G1166" s="6"/>
      <c r="H1166" s="6"/>
      <c r="I1166" s="34"/>
      <c r="J1166" s="34"/>
      <c r="K1166" s="6"/>
      <c r="L1166" s="6"/>
      <c r="M1166" s="6"/>
      <c r="N1166" s="6"/>
      <c r="O1166" s="6"/>
      <c r="P1166" s="7"/>
      <c r="Q1166" s="7"/>
      <c r="R1166" s="7"/>
      <c r="S1166" s="7"/>
    </row>
    <row r="1167" spans="1:19" x14ac:dyDescent="0.3">
      <c r="A1167" s="19"/>
      <c r="B1167" s="6"/>
      <c r="C1167" s="6"/>
      <c r="D1167" s="6"/>
      <c r="G1167" s="6"/>
      <c r="H1167" s="6"/>
      <c r="I1167" s="34"/>
      <c r="J1167" s="34"/>
      <c r="K1167" s="6"/>
      <c r="L1167" s="6"/>
      <c r="M1167" s="6"/>
      <c r="N1167" s="6"/>
      <c r="O1167" s="6"/>
      <c r="P1167" s="7"/>
      <c r="Q1167" s="7"/>
      <c r="R1167" s="7"/>
      <c r="S1167" s="7"/>
    </row>
    <row r="1168" spans="1:19" x14ac:dyDescent="0.3">
      <c r="A1168" s="19"/>
      <c r="B1168" s="6"/>
      <c r="C1168" s="6"/>
      <c r="D1168" s="6"/>
      <c r="G1168" s="6"/>
      <c r="H1168" s="6"/>
      <c r="I1168" s="34"/>
      <c r="J1168" s="34"/>
      <c r="K1168" s="6"/>
      <c r="L1168" s="6"/>
      <c r="M1168" s="6"/>
      <c r="N1168" s="6"/>
      <c r="O1168" s="6"/>
      <c r="P1168" s="7"/>
      <c r="Q1168" s="7"/>
      <c r="R1168" s="7"/>
      <c r="S1168" s="7"/>
    </row>
    <row r="1169" spans="1:19" x14ac:dyDescent="0.3">
      <c r="A1169" s="19"/>
      <c r="B1169" s="6"/>
      <c r="C1169" s="6"/>
      <c r="D1169" s="6"/>
      <c r="G1169" s="6"/>
      <c r="H1169" s="6"/>
      <c r="I1169" s="34"/>
      <c r="J1169" s="34"/>
      <c r="K1169" s="6"/>
      <c r="L1169" s="6"/>
      <c r="M1169" s="6"/>
      <c r="N1169" s="6"/>
      <c r="O1169" s="6"/>
      <c r="P1169" s="7"/>
      <c r="Q1169" s="7"/>
      <c r="R1169" s="7"/>
      <c r="S1169" s="7"/>
    </row>
    <row r="1170" spans="1:19" x14ac:dyDescent="0.3">
      <c r="A1170" s="19"/>
      <c r="B1170" s="6"/>
      <c r="C1170" s="6"/>
      <c r="D1170" s="6"/>
      <c r="G1170" s="6"/>
      <c r="H1170" s="6"/>
      <c r="I1170" s="34"/>
      <c r="J1170" s="34"/>
      <c r="K1170" s="6"/>
      <c r="L1170" s="6"/>
      <c r="M1170" s="6"/>
      <c r="N1170" s="6"/>
      <c r="O1170" s="6"/>
      <c r="P1170" s="7"/>
      <c r="Q1170" s="7"/>
      <c r="R1170" s="7"/>
      <c r="S1170" s="7"/>
    </row>
    <row r="1171" spans="1:19" x14ac:dyDescent="0.3">
      <c r="A1171" s="19"/>
      <c r="B1171" s="6"/>
      <c r="C1171" s="6"/>
      <c r="D1171" s="6"/>
      <c r="G1171" s="6"/>
      <c r="H1171" s="6"/>
      <c r="I1171" s="34"/>
      <c r="J1171" s="34"/>
      <c r="K1171" s="6"/>
      <c r="L1171" s="6"/>
      <c r="M1171" s="6"/>
      <c r="N1171" s="6"/>
      <c r="O1171" s="6"/>
      <c r="P1171" s="7"/>
      <c r="Q1171" s="7"/>
      <c r="R1171" s="7"/>
      <c r="S1171" s="7"/>
    </row>
    <row r="1172" spans="1:19" x14ac:dyDescent="0.3">
      <c r="A1172" s="19"/>
      <c r="B1172" s="6"/>
      <c r="C1172" s="6"/>
      <c r="D1172" s="6"/>
      <c r="G1172" s="6"/>
      <c r="H1172" s="6"/>
      <c r="I1172" s="34"/>
      <c r="J1172" s="34"/>
      <c r="K1172" s="6"/>
      <c r="L1172" s="6"/>
      <c r="M1172" s="6"/>
      <c r="N1172" s="6"/>
      <c r="O1172" s="6"/>
      <c r="P1172" s="7"/>
      <c r="Q1172" s="7"/>
      <c r="R1172" s="7"/>
      <c r="S1172" s="7"/>
    </row>
    <row r="1173" spans="1:19" x14ac:dyDescent="0.3">
      <c r="A1173" s="19"/>
      <c r="B1173" s="6"/>
      <c r="C1173" s="6"/>
      <c r="D1173" s="6"/>
      <c r="G1173" s="6"/>
      <c r="H1173" s="6"/>
      <c r="I1173" s="34"/>
      <c r="J1173" s="34"/>
      <c r="K1173" s="6"/>
      <c r="L1173" s="6"/>
      <c r="M1173" s="6"/>
      <c r="N1173" s="6"/>
      <c r="O1173" s="6"/>
      <c r="P1173" s="7"/>
      <c r="Q1173" s="7"/>
      <c r="R1173" s="7"/>
      <c r="S1173" s="7"/>
    </row>
    <row r="1174" spans="1:19" x14ac:dyDescent="0.3">
      <c r="A1174" s="19"/>
      <c r="B1174" s="6"/>
      <c r="C1174" s="6"/>
      <c r="D1174" s="6"/>
      <c r="G1174" s="6"/>
      <c r="H1174" s="6"/>
      <c r="I1174" s="34"/>
      <c r="J1174" s="34"/>
      <c r="K1174" s="6"/>
      <c r="L1174" s="6"/>
      <c r="M1174" s="6"/>
      <c r="N1174" s="6"/>
      <c r="O1174" s="6"/>
      <c r="P1174" s="7"/>
      <c r="Q1174" s="7"/>
      <c r="R1174" s="7"/>
      <c r="S1174" s="7"/>
    </row>
    <row r="1175" spans="1:19" x14ac:dyDescent="0.3">
      <c r="A1175" s="19"/>
      <c r="B1175" s="6"/>
      <c r="C1175" s="6"/>
      <c r="D1175" s="6"/>
      <c r="G1175" s="6"/>
      <c r="H1175" s="6"/>
      <c r="I1175" s="34"/>
      <c r="J1175" s="34"/>
      <c r="K1175" s="6"/>
      <c r="L1175" s="6"/>
      <c r="M1175" s="6"/>
      <c r="N1175" s="6"/>
      <c r="O1175" s="6"/>
      <c r="P1175" s="7"/>
      <c r="Q1175" s="7"/>
      <c r="R1175" s="7"/>
      <c r="S1175" s="7"/>
    </row>
    <row r="1176" spans="1:19" x14ac:dyDescent="0.3">
      <c r="A1176" s="19"/>
      <c r="B1176" s="6"/>
      <c r="C1176" s="6"/>
      <c r="D1176" s="6"/>
      <c r="G1176" s="6"/>
      <c r="H1176" s="6"/>
      <c r="I1176" s="34"/>
      <c r="J1176" s="34"/>
      <c r="K1176" s="6"/>
      <c r="L1176" s="6"/>
      <c r="M1176" s="6"/>
      <c r="N1176" s="6"/>
      <c r="O1176" s="6"/>
      <c r="P1176" s="7"/>
      <c r="Q1176" s="7"/>
      <c r="R1176" s="7"/>
      <c r="S1176" s="7"/>
    </row>
    <row r="1177" spans="1:19" x14ac:dyDescent="0.3">
      <c r="A1177" s="19"/>
      <c r="B1177" s="6"/>
      <c r="C1177" s="6"/>
      <c r="D1177" s="6"/>
      <c r="G1177" s="6"/>
      <c r="H1177" s="6"/>
      <c r="I1177" s="34"/>
      <c r="J1177" s="34"/>
      <c r="K1177" s="6"/>
      <c r="L1177" s="6"/>
      <c r="M1177" s="6"/>
      <c r="N1177" s="6"/>
      <c r="O1177" s="6"/>
      <c r="P1177" s="7"/>
      <c r="Q1177" s="7"/>
      <c r="R1177" s="7"/>
      <c r="S1177" s="7"/>
    </row>
    <row r="1178" spans="1:19" x14ac:dyDescent="0.3">
      <c r="A1178" s="19"/>
      <c r="B1178" s="6"/>
      <c r="C1178" s="6"/>
      <c r="D1178" s="6"/>
      <c r="G1178" s="6"/>
      <c r="H1178" s="6"/>
      <c r="I1178" s="34"/>
      <c r="J1178" s="34"/>
      <c r="K1178" s="6"/>
      <c r="L1178" s="6"/>
      <c r="M1178" s="6"/>
      <c r="N1178" s="6"/>
      <c r="O1178" s="6"/>
      <c r="P1178" s="7"/>
      <c r="Q1178" s="7"/>
      <c r="R1178" s="7"/>
      <c r="S1178" s="7"/>
    </row>
    <row r="1179" spans="1:19" x14ac:dyDescent="0.3">
      <c r="A1179" s="19"/>
      <c r="B1179" s="6"/>
      <c r="C1179" s="6"/>
      <c r="D1179" s="6"/>
      <c r="G1179" s="6"/>
      <c r="H1179" s="6"/>
      <c r="I1179" s="34"/>
      <c r="J1179" s="34"/>
      <c r="K1179" s="6"/>
      <c r="L1179" s="6"/>
      <c r="M1179" s="6"/>
      <c r="N1179" s="6"/>
      <c r="O1179" s="6"/>
      <c r="P1179" s="7"/>
      <c r="Q1179" s="7"/>
      <c r="R1179" s="7"/>
      <c r="S1179" s="7"/>
    </row>
    <row r="1180" spans="1:19" x14ac:dyDescent="0.3">
      <c r="A1180" s="19"/>
      <c r="B1180" s="6"/>
      <c r="C1180" s="6"/>
      <c r="D1180" s="6"/>
      <c r="G1180" s="6"/>
      <c r="H1180" s="6"/>
      <c r="I1180" s="34"/>
      <c r="J1180" s="34"/>
      <c r="K1180" s="6"/>
      <c r="L1180" s="6"/>
      <c r="M1180" s="6"/>
      <c r="N1180" s="6"/>
      <c r="O1180" s="6"/>
      <c r="P1180" s="7"/>
      <c r="Q1180" s="7"/>
      <c r="R1180" s="7"/>
      <c r="S1180" s="7"/>
    </row>
    <row r="1181" spans="1:19" x14ac:dyDescent="0.3">
      <c r="A1181" s="19"/>
      <c r="B1181" s="6"/>
      <c r="C1181" s="6"/>
      <c r="D1181" s="6"/>
      <c r="G1181" s="6"/>
      <c r="H1181" s="6"/>
      <c r="I1181" s="34"/>
      <c r="J1181" s="34"/>
      <c r="K1181" s="6"/>
      <c r="L1181" s="6"/>
      <c r="M1181" s="6"/>
      <c r="N1181" s="6"/>
      <c r="O1181" s="6"/>
      <c r="P1181" s="7"/>
      <c r="Q1181" s="7"/>
      <c r="R1181" s="7"/>
      <c r="S1181" s="7"/>
    </row>
    <row r="1182" spans="1:19" x14ac:dyDescent="0.3">
      <c r="A1182" s="19"/>
      <c r="B1182" s="6"/>
      <c r="C1182" s="6"/>
      <c r="D1182" s="6"/>
      <c r="G1182" s="6"/>
      <c r="H1182" s="6"/>
      <c r="I1182" s="34"/>
      <c r="J1182" s="34"/>
      <c r="K1182" s="6"/>
      <c r="L1182" s="6"/>
      <c r="M1182" s="6"/>
      <c r="N1182" s="6"/>
      <c r="O1182" s="6"/>
      <c r="P1182" s="7"/>
      <c r="Q1182" s="7"/>
      <c r="R1182" s="7"/>
      <c r="S1182" s="7"/>
    </row>
    <row r="1183" spans="1:19" x14ac:dyDescent="0.3">
      <c r="A1183" s="19"/>
      <c r="B1183" s="6"/>
      <c r="C1183" s="6"/>
      <c r="D1183" s="6"/>
      <c r="G1183" s="6"/>
      <c r="H1183" s="6"/>
      <c r="I1183" s="34"/>
      <c r="J1183" s="34"/>
      <c r="K1183" s="6"/>
      <c r="L1183" s="6"/>
      <c r="M1183" s="6"/>
      <c r="N1183" s="6"/>
      <c r="O1183" s="6"/>
      <c r="P1183" s="7"/>
      <c r="Q1183" s="7"/>
      <c r="R1183" s="7"/>
      <c r="S1183" s="7"/>
    </row>
    <row r="1184" spans="1:19" x14ac:dyDescent="0.3">
      <c r="A1184" s="19"/>
      <c r="B1184" s="6"/>
      <c r="C1184" s="6"/>
      <c r="D1184" s="6"/>
      <c r="G1184" s="6"/>
      <c r="H1184" s="6"/>
      <c r="I1184" s="34"/>
      <c r="J1184" s="34"/>
      <c r="K1184" s="6"/>
      <c r="L1184" s="6"/>
      <c r="M1184" s="6"/>
      <c r="N1184" s="6"/>
      <c r="O1184" s="6"/>
      <c r="P1184" s="7"/>
      <c r="Q1184" s="7"/>
      <c r="R1184" s="7"/>
      <c r="S1184" s="7"/>
    </row>
    <row r="1185" spans="1:19" x14ac:dyDescent="0.3">
      <c r="A1185" s="19"/>
      <c r="B1185" s="6"/>
      <c r="C1185" s="6"/>
      <c r="D1185" s="6"/>
      <c r="G1185" s="6"/>
      <c r="H1185" s="6"/>
      <c r="I1185" s="34"/>
      <c r="J1185" s="34"/>
      <c r="K1185" s="6"/>
      <c r="L1185" s="6"/>
      <c r="M1185" s="6"/>
      <c r="N1185" s="6"/>
      <c r="O1185" s="6"/>
      <c r="P1185" s="7"/>
      <c r="Q1185" s="7"/>
      <c r="R1185" s="7"/>
      <c r="S1185" s="7"/>
    </row>
    <row r="1186" spans="1:19" x14ac:dyDescent="0.3">
      <c r="A1186" s="19"/>
      <c r="B1186" s="6"/>
      <c r="C1186" s="6"/>
      <c r="D1186" s="6"/>
      <c r="G1186" s="6"/>
      <c r="H1186" s="6"/>
      <c r="I1186" s="34"/>
      <c r="J1186" s="34"/>
      <c r="K1186" s="6"/>
      <c r="L1186" s="6"/>
      <c r="M1186" s="6"/>
      <c r="N1186" s="6"/>
      <c r="O1186" s="6"/>
      <c r="P1186" s="7"/>
      <c r="Q1186" s="7"/>
      <c r="R1186" s="7"/>
      <c r="S1186" s="7"/>
    </row>
    <row r="1187" spans="1:19" x14ac:dyDescent="0.3">
      <c r="A1187" s="19"/>
      <c r="B1187" s="6"/>
      <c r="C1187" s="6"/>
      <c r="D1187" s="6"/>
      <c r="G1187" s="6"/>
      <c r="H1187" s="6"/>
      <c r="I1187" s="34"/>
      <c r="J1187" s="34"/>
      <c r="K1187" s="6"/>
      <c r="L1187" s="6"/>
      <c r="M1187" s="6"/>
      <c r="N1187" s="6"/>
      <c r="O1187" s="6"/>
      <c r="P1187" s="7"/>
      <c r="Q1187" s="7"/>
      <c r="R1187" s="7"/>
      <c r="S1187" s="7"/>
    </row>
    <row r="1188" spans="1:19" x14ac:dyDescent="0.3">
      <c r="A1188" s="19"/>
      <c r="B1188" s="6"/>
      <c r="C1188" s="6"/>
      <c r="D1188" s="6"/>
      <c r="G1188" s="6"/>
      <c r="H1188" s="6"/>
      <c r="I1188" s="34"/>
      <c r="J1188" s="34"/>
      <c r="K1188" s="6"/>
      <c r="L1188" s="6"/>
      <c r="M1188" s="6"/>
      <c r="N1188" s="6"/>
      <c r="O1188" s="6"/>
      <c r="P1188" s="7"/>
      <c r="Q1188" s="7"/>
      <c r="R1188" s="7"/>
      <c r="S1188" s="7"/>
    </row>
    <row r="1189" spans="1:19" x14ac:dyDescent="0.3">
      <c r="A1189" s="19"/>
      <c r="B1189" s="6"/>
      <c r="C1189" s="6"/>
      <c r="D1189" s="6"/>
      <c r="G1189" s="6"/>
      <c r="H1189" s="6"/>
      <c r="I1189" s="34"/>
      <c r="J1189" s="34"/>
      <c r="K1189" s="6"/>
      <c r="L1189" s="6"/>
      <c r="M1189" s="6"/>
      <c r="N1189" s="6"/>
      <c r="O1189" s="6"/>
      <c r="P1189" s="7"/>
      <c r="Q1189" s="7"/>
      <c r="R1189" s="7"/>
      <c r="S1189" s="7"/>
    </row>
    <row r="1190" spans="1:19" x14ac:dyDescent="0.3">
      <c r="A1190" s="19"/>
      <c r="B1190" s="6"/>
      <c r="C1190" s="6"/>
      <c r="D1190" s="6"/>
      <c r="G1190" s="6"/>
      <c r="H1190" s="6"/>
      <c r="I1190" s="34"/>
      <c r="J1190" s="34"/>
      <c r="K1190" s="6"/>
      <c r="L1190" s="6"/>
      <c r="M1190" s="6"/>
      <c r="N1190" s="6"/>
      <c r="O1190" s="6"/>
      <c r="P1190" s="7"/>
      <c r="Q1190" s="7"/>
      <c r="R1190" s="7"/>
      <c r="S1190" s="7"/>
    </row>
    <row r="1191" spans="1:19" x14ac:dyDescent="0.3">
      <c r="A1191" s="19"/>
      <c r="B1191" s="6"/>
      <c r="C1191" s="6"/>
      <c r="D1191" s="6"/>
      <c r="G1191" s="6"/>
      <c r="H1191" s="6"/>
      <c r="I1191" s="34"/>
      <c r="J1191" s="34"/>
      <c r="K1191" s="6"/>
      <c r="L1191" s="6"/>
      <c r="M1191" s="6"/>
      <c r="N1191" s="6"/>
      <c r="O1191" s="6"/>
      <c r="P1191" s="7"/>
      <c r="Q1191" s="7"/>
      <c r="R1191" s="7"/>
      <c r="S1191" s="7"/>
    </row>
    <row r="1192" spans="1:19" x14ac:dyDescent="0.3">
      <c r="A1192" s="19"/>
      <c r="B1192" s="6"/>
      <c r="C1192" s="6"/>
      <c r="D1192" s="6"/>
      <c r="G1192" s="6"/>
      <c r="H1192" s="6"/>
      <c r="I1192" s="34"/>
      <c r="J1192" s="34"/>
      <c r="K1192" s="6"/>
      <c r="L1192" s="6"/>
      <c r="M1192" s="6"/>
      <c r="N1192" s="6"/>
      <c r="O1192" s="6"/>
      <c r="P1192" s="7"/>
      <c r="Q1192" s="7"/>
      <c r="R1192" s="7"/>
      <c r="S1192" s="7"/>
    </row>
    <row r="1193" spans="1:19" x14ac:dyDescent="0.3">
      <c r="A1193" s="19"/>
      <c r="B1193" s="6"/>
      <c r="C1193" s="6"/>
      <c r="D1193" s="6"/>
      <c r="G1193" s="6"/>
      <c r="H1193" s="6"/>
      <c r="I1193" s="34"/>
      <c r="J1193" s="34"/>
      <c r="K1193" s="6"/>
      <c r="L1193" s="6"/>
      <c r="M1193" s="6"/>
      <c r="N1193" s="6"/>
      <c r="O1193" s="6"/>
      <c r="P1193" s="7"/>
      <c r="Q1193" s="7"/>
      <c r="R1193" s="7"/>
      <c r="S1193" s="7"/>
    </row>
    <row r="1194" spans="1:19" x14ac:dyDescent="0.3">
      <c r="A1194" s="19"/>
      <c r="B1194" s="6"/>
      <c r="C1194" s="6"/>
      <c r="D1194" s="6"/>
      <c r="G1194" s="6"/>
      <c r="H1194" s="6"/>
      <c r="I1194" s="34"/>
      <c r="J1194" s="34"/>
      <c r="K1194" s="6"/>
      <c r="L1194" s="6"/>
      <c r="M1194" s="6"/>
      <c r="N1194" s="6"/>
      <c r="O1194" s="6"/>
      <c r="P1194" s="7"/>
      <c r="Q1194" s="7"/>
      <c r="R1194" s="7"/>
      <c r="S1194" s="7"/>
    </row>
    <row r="1195" spans="1:19" x14ac:dyDescent="0.3">
      <c r="A1195" s="19"/>
      <c r="B1195" s="6"/>
      <c r="C1195" s="6"/>
      <c r="D1195" s="6"/>
      <c r="G1195" s="6"/>
      <c r="H1195" s="6"/>
      <c r="I1195" s="34"/>
      <c r="J1195" s="34"/>
      <c r="K1195" s="6"/>
      <c r="L1195" s="6"/>
      <c r="M1195" s="6"/>
      <c r="N1195" s="6"/>
      <c r="O1195" s="6"/>
      <c r="P1195" s="7"/>
      <c r="Q1195" s="7"/>
      <c r="R1195" s="7"/>
      <c r="S1195" s="7"/>
    </row>
    <row r="1196" spans="1:19" x14ac:dyDescent="0.3">
      <c r="A1196" s="19"/>
      <c r="B1196" s="6"/>
      <c r="C1196" s="6"/>
      <c r="D1196" s="6"/>
      <c r="G1196" s="6"/>
      <c r="H1196" s="6"/>
      <c r="I1196" s="34"/>
      <c r="J1196" s="34"/>
      <c r="K1196" s="6"/>
      <c r="L1196" s="6"/>
      <c r="M1196" s="6"/>
      <c r="N1196" s="6"/>
      <c r="O1196" s="6"/>
      <c r="P1196" s="7"/>
      <c r="Q1196" s="7"/>
      <c r="R1196" s="7"/>
      <c r="S1196" s="7"/>
    </row>
    <row r="1197" spans="1:19" x14ac:dyDescent="0.3">
      <c r="A1197" s="19"/>
      <c r="B1197" s="6"/>
      <c r="C1197" s="6"/>
      <c r="D1197" s="6"/>
      <c r="G1197" s="6"/>
      <c r="H1197" s="6"/>
      <c r="I1197" s="34"/>
      <c r="J1197" s="34"/>
      <c r="K1197" s="6"/>
      <c r="L1197" s="6"/>
      <c r="M1197" s="6"/>
      <c r="N1197" s="6"/>
      <c r="O1197" s="6"/>
      <c r="P1197" s="7"/>
      <c r="Q1197" s="7"/>
      <c r="R1197" s="7"/>
      <c r="S1197" s="7"/>
    </row>
    <row r="1198" spans="1:19" x14ac:dyDescent="0.3">
      <c r="A1198" s="19"/>
      <c r="B1198" s="6"/>
      <c r="C1198" s="6"/>
      <c r="D1198" s="6"/>
      <c r="G1198" s="6"/>
      <c r="H1198" s="6"/>
      <c r="I1198" s="34"/>
      <c r="J1198" s="34"/>
      <c r="K1198" s="6"/>
      <c r="L1198" s="6"/>
      <c r="M1198" s="6"/>
      <c r="N1198" s="6"/>
      <c r="O1198" s="6"/>
      <c r="P1198" s="7"/>
      <c r="Q1198" s="7"/>
      <c r="R1198" s="7"/>
      <c r="S1198" s="7"/>
    </row>
    <row r="1199" spans="1:19" x14ac:dyDescent="0.3">
      <c r="A1199" s="19"/>
      <c r="B1199" s="6"/>
      <c r="C1199" s="6"/>
      <c r="D1199" s="6"/>
      <c r="G1199" s="6"/>
      <c r="H1199" s="6"/>
      <c r="I1199" s="34"/>
      <c r="J1199" s="34"/>
      <c r="K1199" s="6"/>
      <c r="L1199" s="6"/>
      <c r="M1199" s="6"/>
      <c r="N1199" s="6"/>
      <c r="O1199" s="6"/>
      <c r="P1199" s="7"/>
      <c r="Q1199" s="7"/>
      <c r="R1199" s="7"/>
      <c r="S1199" s="7"/>
    </row>
    <row r="1200" spans="1:19" x14ac:dyDescent="0.3">
      <c r="A1200" s="19"/>
      <c r="B1200" s="6"/>
      <c r="C1200" s="6"/>
      <c r="D1200" s="6"/>
      <c r="G1200" s="6"/>
      <c r="H1200" s="6"/>
      <c r="K1200" s="6"/>
      <c r="L1200" s="6"/>
      <c r="M1200" s="6"/>
      <c r="N1200" s="6"/>
      <c r="O1200" s="6"/>
      <c r="P1200" s="7"/>
      <c r="Q1200" s="7"/>
      <c r="R1200" s="7"/>
      <c r="S1200" s="7"/>
    </row>
    <row r="1201" spans="1:19" x14ac:dyDescent="0.3">
      <c r="A1201" s="19"/>
      <c r="B1201" s="6"/>
      <c r="C1201" s="6"/>
      <c r="D1201" s="6"/>
      <c r="G1201" s="6"/>
      <c r="H1201" s="6"/>
      <c r="K1201" s="6"/>
      <c r="L1201" s="6"/>
      <c r="M1201" s="6"/>
      <c r="N1201" s="6"/>
      <c r="O1201" s="6"/>
      <c r="P1201" s="7"/>
      <c r="Q1201" s="7"/>
      <c r="R1201" s="7"/>
      <c r="S1201" s="7"/>
    </row>
    <row r="1202" spans="1:19" x14ac:dyDescent="0.3">
      <c r="A1202" s="19"/>
      <c r="B1202" s="6"/>
      <c r="C1202" s="6"/>
      <c r="D1202" s="6"/>
      <c r="G1202" s="6"/>
      <c r="H1202" s="6"/>
      <c r="K1202" s="6"/>
      <c r="L1202" s="6"/>
      <c r="M1202" s="6"/>
      <c r="N1202" s="6"/>
      <c r="O1202" s="6"/>
      <c r="P1202" s="7"/>
      <c r="Q1202" s="7"/>
      <c r="R1202" s="7"/>
      <c r="S1202" s="7"/>
    </row>
    <row r="1203" spans="1:19" x14ac:dyDescent="0.3">
      <c r="A1203" s="19"/>
      <c r="B1203" s="6"/>
      <c r="C1203" s="6"/>
      <c r="D1203" s="6"/>
      <c r="G1203" s="6"/>
      <c r="H1203" s="6"/>
      <c r="K1203" s="6"/>
      <c r="L1203" s="6"/>
      <c r="M1203" s="6"/>
      <c r="N1203" s="6"/>
      <c r="O1203" s="6"/>
      <c r="P1203" s="7"/>
      <c r="Q1203" s="7"/>
      <c r="R1203" s="7"/>
      <c r="S1203" s="7"/>
    </row>
    <row r="1204" spans="1:19" x14ac:dyDescent="0.3">
      <c r="A1204" s="19"/>
      <c r="B1204" s="6"/>
      <c r="C1204" s="6"/>
      <c r="D1204" s="6"/>
      <c r="G1204" s="6"/>
      <c r="H1204" s="6"/>
      <c r="K1204" s="6"/>
      <c r="L1204" s="6"/>
      <c r="M1204" s="6"/>
      <c r="N1204" s="6"/>
      <c r="O1204" s="6"/>
      <c r="P1204" s="7"/>
      <c r="Q1204" s="7"/>
      <c r="R1204" s="7"/>
      <c r="S1204" s="7"/>
    </row>
    <row r="1205" spans="1:19" x14ac:dyDescent="0.3">
      <c r="A1205" s="19"/>
      <c r="B1205" s="6"/>
      <c r="C1205" s="6"/>
      <c r="D1205" s="6"/>
      <c r="G1205" s="6"/>
      <c r="H1205" s="6"/>
      <c r="K1205" s="6"/>
      <c r="L1205" s="6"/>
      <c r="M1205" s="6"/>
      <c r="N1205" s="6"/>
      <c r="O1205" s="6"/>
      <c r="P1205" s="7"/>
      <c r="Q1205" s="7"/>
      <c r="R1205" s="7"/>
      <c r="S1205" s="7"/>
    </row>
    <row r="1206" spans="1:19" x14ac:dyDescent="0.3">
      <c r="A1206" s="19"/>
      <c r="B1206" s="6"/>
      <c r="C1206" s="6"/>
      <c r="D1206" s="6"/>
      <c r="G1206" s="6"/>
      <c r="H1206" s="6"/>
      <c r="K1206" s="6"/>
      <c r="L1206" s="6"/>
      <c r="M1206" s="6"/>
      <c r="N1206" s="6"/>
      <c r="O1206" s="6"/>
      <c r="P1206" s="7"/>
      <c r="Q1206" s="7"/>
      <c r="R1206" s="7"/>
      <c r="S1206" s="7"/>
    </row>
    <row r="1207" spans="1:19" x14ac:dyDescent="0.3">
      <c r="A1207" s="19"/>
      <c r="B1207" s="6"/>
      <c r="C1207" s="6"/>
      <c r="D1207" s="6"/>
      <c r="G1207" s="6"/>
      <c r="H1207" s="6"/>
      <c r="K1207" s="6"/>
      <c r="L1207" s="6"/>
      <c r="M1207" s="6"/>
      <c r="N1207" s="6"/>
      <c r="O1207" s="6"/>
      <c r="P1207" s="7"/>
      <c r="Q1207" s="7"/>
      <c r="R1207" s="7"/>
      <c r="S1207" s="7"/>
    </row>
    <row r="1208" spans="1:19" x14ac:dyDescent="0.3">
      <c r="A1208" s="19"/>
      <c r="B1208" s="6"/>
      <c r="C1208" s="6"/>
      <c r="D1208" s="6"/>
      <c r="G1208" s="6"/>
      <c r="H1208" s="6"/>
      <c r="K1208" s="6"/>
      <c r="L1208" s="6"/>
      <c r="M1208" s="6"/>
      <c r="N1208" s="6"/>
      <c r="O1208" s="6"/>
      <c r="P1208" s="7"/>
      <c r="Q1208" s="7"/>
      <c r="R1208" s="7"/>
      <c r="S1208" s="7"/>
    </row>
    <row r="1209" spans="1:19" x14ac:dyDescent="0.3">
      <c r="A1209" s="19"/>
      <c r="B1209" s="6"/>
      <c r="C1209" s="6"/>
      <c r="D1209" s="6"/>
      <c r="G1209" s="6"/>
      <c r="H1209" s="6"/>
      <c r="K1209" s="6"/>
      <c r="L1209" s="6"/>
      <c r="M1209" s="6"/>
      <c r="N1209" s="6"/>
      <c r="O1209" s="6"/>
      <c r="P1209" s="7"/>
      <c r="Q1209" s="7"/>
      <c r="R1209" s="7"/>
      <c r="S1209" s="7"/>
    </row>
    <row r="1210" spans="1:19" x14ac:dyDescent="0.3">
      <c r="A1210" s="19"/>
      <c r="B1210" s="6"/>
      <c r="C1210" s="6"/>
      <c r="D1210" s="6"/>
      <c r="G1210" s="6"/>
      <c r="H1210" s="6"/>
      <c r="K1210" s="6"/>
      <c r="L1210" s="6"/>
      <c r="M1210" s="6"/>
      <c r="N1210" s="6"/>
      <c r="O1210" s="6"/>
      <c r="P1210" s="7"/>
      <c r="Q1210" s="7"/>
      <c r="R1210" s="7"/>
      <c r="S1210" s="7"/>
    </row>
    <row r="1211" spans="1:19" x14ac:dyDescent="0.3">
      <c r="A1211" s="19"/>
      <c r="B1211" s="6"/>
      <c r="C1211" s="6"/>
      <c r="D1211" s="6"/>
      <c r="G1211" s="6"/>
      <c r="H1211" s="6"/>
      <c r="K1211" s="6"/>
      <c r="L1211" s="6"/>
      <c r="M1211" s="6"/>
      <c r="N1211" s="6"/>
      <c r="O1211" s="6"/>
      <c r="P1211" s="7"/>
      <c r="Q1211" s="7"/>
      <c r="R1211" s="7"/>
      <c r="S1211" s="7"/>
    </row>
    <row r="1212" spans="1:19" x14ac:dyDescent="0.3">
      <c r="A1212" s="19"/>
      <c r="B1212" s="6"/>
      <c r="C1212" s="6"/>
      <c r="D1212" s="6"/>
      <c r="G1212" s="6"/>
      <c r="H1212" s="6"/>
      <c r="K1212" s="6"/>
      <c r="L1212" s="6"/>
      <c r="M1212" s="6"/>
      <c r="N1212" s="6"/>
      <c r="O1212" s="6"/>
      <c r="P1212" s="7"/>
      <c r="Q1212" s="7"/>
      <c r="R1212" s="7"/>
      <c r="S1212" s="7"/>
    </row>
    <row r="1213" spans="1:19" x14ac:dyDescent="0.3">
      <c r="A1213" s="19"/>
      <c r="B1213" s="6"/>
      <c r="C1213" s="6"/>
      <c r="D1213" s="6"/>
      <c r="G1213" s="6"/>
      <c r="H1213" s="6"/>
      <c r="K1213" s="6"/>
      <c r="L1213" s="6"/>
      <c r="M1213" s="6"/>
      <c r="N1213" s="6"/>
      <c r="O1213" s="6"/>
      <c r="P1213" s="7"/>
      <c r="Q1213" s="7"/>
      <c r="R1213" s="7"/>
      <c r="S1213" s="7"/>
    </row>
    <row r="1214" spans="1:19" x14ac:dyDescent="0.3">
      <c r="A1214" s="19"/>
      <c r="B1214" s="6"/>
      <c r="C1214" s="6"/>
      <c r="D1214" s="6"/>
      <c r="G1214" s="6"/>
      <c r="H1214" s="6"/>
      <c r="K1214" s="6"/>
      <c r="L1214" s="6"/>
      <c r="M1214" s="6"/>
      <c r="N1214" s="6"/>
      <c r="O1214" s="6"/>
      <c r="P1214" s="7"/>
      <c r="Q1214" s="7"/>
      <c r="R1214" s="7"/>
      <c r="S1214" s="7"/>
    </row>
    <row r="1215" spans="1:19" x14ac:dyDescent="0.3">
      <c r="A1215" s="19"/>
      <c r="B1215" s="6"/>
      <c r="C1215" s="6"/>
      <c r="D1215" s="6"/>
      <c r="G1215" s="6"/>
      <c r="H1215" s="6"/>
      <c r="K1215" s="6"/>
      <c r="L1215" s="6"/>
      <c r="M1215" s="6"/>
      <c r="N1215" s="6"/>
      <c r="O1215" s="6"/>
      <c r="P1215" s="7"/>
      <c r="Q1215" s="7"/>
      <c r="R1215" s="7"/>
      <c r="S1215" s="7"/>
    </row>
    <row r="1216" spans="1:19" x14ac:dyDescent="0.3">
      <c r="A1216" s="19"/>
      <c r="B1216" s="6"/>
      <c r="C1216" s="6"/>
      <c r="D1216" s="6"/>
      <c r="G1216" s="6"/>
      <c r="H1216" s="6"/>
      <c r="K1216" s="6"/>
      <c r="L1216" s="6"/>
      <c r="M1216" s="6"/>
      <c r="N1216" s="6"/>
      <c r="O1216" s="6"/>
      <c r="P1216" s="7"/>
      <c r="Q1216" s="7"/>
      <c r="R1216" s="7"/>
      <c r="S1216" s="7"/>
    </row>
    <row r="1217" spans="1:19" x14ac:dyDescent="0.3">
      <c r="A1217" s="19"/>
      <c r="B1217" s="6"/>
      <c r="C1217" s="6"/>
      <c r="D1217" s="6"/>
      <c r="G1217" s="6"/>
      <c r="H1217" s="6"/>
      <c r="K1217" s="6"/>
      <c r="L1217" s="6"/>
      <c r="M1217" s="6"/>
      <c r="N1217" s="6"/>
      <c r="O1217" s="6"/>
      <c r="P1217" s="7"/>
      <c r="Q1217" s="7"/>
      <c r="R1217" s="7"/>
      <c r="S1217" s="7"/>
    </row>
    <row r="1218" spans="1:19" x14ac:dyDescent="0.3">
      <c r="A1218" s="19"/>
      <c r="B1218" s="6"/>
      <c r="C1218" s="6"/>
      <c r="D1218" s="6"/>
      <c r="G1218" s="6"/>
      <c r="H1218" s="6"/>
      <c r="K1218" s="6"/>
      <c r="L1218" s="6"/>
      <c r="M1218" s="6"/>
      <c r="N1218" s="6"/>
      <c r="O1218" s="6"/>
      <c r="P1218" s="7"/>
      <c r="Q1218" s="7"/>
      <c r="R1218" s="7"/>
      <c r="S1218" s="7"/>
    </row>
    <row r="1219" spans="1:19" x14ac:dyDescent="0.3">
      <c r="A1219" s="19"/>
      <c r="B1219" s="6"/>
      <c r="C1219" s="6"/>
      <c r="D1219" s="6"/>
      <c r="G1219" s="6"/>
      <c r="H1219" s="6"/>
      <c r="K1219" s="6"/>
      <c r="L1219" s="6"/>
      <c r="M1219" s="6"/>
      <c r="N1219" s="6"/>
      <c r="O1219" s="6"/>
      <c r="P1219" s="7"/>
      <c r="Q1219" s="7"/>
      <c r="R1219" s="7"/>
      <c r="S1219" s="7"/>
    </row>
    <row r="1220" spans="1:19" x14ac:dyDescent="0.3">
      <c r="A1220" s="19"/>
      <c r="B1220" s="6"/>
      <c r="C1220" s="6"/>
      <c r="D1220" s="6"/>
      <c r="G1220" s="6"/>
      <c r="H1220" s="6"/>
      <c r="K1220" s="6"/>
      <c r="L1220" s="6"/>
      <c r="M1220" s="6"/>
      <c r="N1220" s="6"/>
      <c r="O1220" s="6"/>
      <c r="P1220" s="7"/>
      <c r="Q1220" s="7"/>
      <c r="R1220" s="7"/>
      <c r="S1220" s="7"/>
    </row>
    <row r="1221" spans="1:19" x14ac:dyDescent="0.3">
      <c r="A1221" s="19"/>
      <c r="B1221" s="6"/>
      <c r="C1221" s="6"/>
      <c r="D1221" s="6"/>
      <c r="G1221" s="6"/>
      <c r="H1221" s="6"/>
      <c r="K1221" s="6"/>
      <c r="L1221" s="6"/>
      <c r="M1221" s="6"/>
      <c r="N1221" s="6"/>
      <c r="O1221" s="6"/>
      <c r="P1221" s="7"/>
      <c r="Q1221" s="7"/>
      <c r="R1221" s="7"/>
      <c r="S1221" s="7"/>
    </row>
    <row r="1222" spans="1:19" x14ac:dyDescent="0.3">
      <c r="A1222" s="19"/>
      <c r="B1222" s="6"/>
      <c r="C1222" s="6"/>
      <c r="D1222" s="6"/>
      <c r="G1222" s="6"/>
      <c r="H1222" s="6"/>
      <c r="K1222" s="6"/>
      <c r="L1222" s="6"/>
      <c r="M1222" s="6"/>
      <c r="N1222" s="6"/>
      <c r="O1222" s="6"/>
      <c r="P1222" s="7"/>
      <c r="Q1222" s="7"/>
      <c r="R1222" s="7"/>
      <c r="S1222" s="7"/>
    </row>
    <row r="1223" spans="1:19" x14ac:dyDescent="0.3">
      <c r="A1223" s="19"/>
      <c r="B1223" s="6"/>
      <c r="C1223" s="6"/>
      <c r="D1223" s="6"/>
      <c r="G1223" s="6"/>
      <c r="H1223" s="6"/>
      <c r="K1223" s="6"/>
      <c r="L1223" s="6"/>
      <c r="M1223" s="6"/>
      <c r="N1223" s="6"/>
      <c r="O1223" s="6"/>
      <c r="P1223" s="7"/>
      <c r="Q1223" s="7"/>
      <c r="R1223" s="7"/>
      <c r="S1223" s="7"/>
    </row>
    <row r="1224" spans="1:19" x14ac:dyDescent="0.3">
      <c r="A1224" s="19"/>
      <c r="B1224" s="6"/>
      <c r="C1224" s="6"/>
      <c r="D1224" s="6"/>
      <c r="G1224" s="6"/>
      <c r="H1224" s="6"/>
      <c r="K1224" s="6"/>
      <c r="L1224" s="6"/>
      <c r="M1224" s="6"/>
      <c r="N1224" s="6"/>
      <c r="O1224" s="6"/>
      <c r="P1224" s="7"/>
      <c r="Q1224" s="7"/>
      <c r="R1224" s="7"/>
      <c r="S1224" s="7"/>
    </row>
    <row r="1225" spans="1:19" x14ac:dyDescent="0.3">
      <c r="A1225" s="19"/>
      <c r="B1225" s="6"/>
      <c r="C1225" s="6"/>
      <c r="D1225" s="6"/>
      <c r="G1225" s="6"/>
      <c r="H1225" s="6"/>
      <c r="K1225" s="6"/>
      <c r="L1225" s="6"/>
      <c r="M1225" s="6"/>
      <c r="N1225" s="6"/>
      <c r="O1225" s="6"/>
      <c r="P1225" s="7"/>
      <c r="Q1225" s="7"/>
      <c r="R1225" s="7"/>
      <c r="S1225" s="7"/>
    </row>
    <row r="1226" spans="1:19" x14ac:dyDescent="0.3">
      <c r="A1226" s="19"/>
      <c r="B1226" s="6"/>
      <c r="C1226" s="6"/>
      <c r="D1226" s="6"/>
      <c r="G1226" s="6"/>
      <c r="H1226" s="6"/>
      <c r="K1226" s="6"/>
      <c r="L1226" s="6"/>
      <c r="M1226" s="6"/>
      <c r="N1226" s="6"/>
      <c r="O1226" s="6"/>
      <c r="P1226" s="7"/>
      <c r="Q1226" s="7"/>
      <c r="R1226" s="7"/>
      <c r="S1226" s="7"/>
    </row>
    <row r="1227" spans="1:19" x14ac:dyDescent="0.3">
      <c r="A1227" s="19"/>
      <c r="B1227" s="6"/>
      <c r="C1227" s="6"/>
      <c r="D1227" s="6"/>
      <c r="G1227" s="6"/>
      <c r="H1227" s="6"/>
      <c r="K1227" s="6"/>
      <c r="L1227" s="6"/>
      <c r="M1227" s="6"/>
      <c r="N1227" s="6"/>
      <c r="O1227" s="6"/>
      <c r="P1227" s="7"/>
      <c r="Q1227" s="7"/>
      <c r="R1227" s="7"/>
      <c r="S1227" s="7"/>
    </row>
    <row r="1228" spans="1:19" x14ac:dyDescent="0.3">
      <c r="A1228" s="19"/>
      <c r="B1228" s="6"/>
      <c r="C1228" s="6"/>
      <c r="D1228" s="6"/>
      <c r="G1228" s="6"/>
      <c r="H1228" s="6"/>
      <c r="K1228" s="6"/>
      <c r="L1228" s="6"/>
      <c r="M1228" s="6"/>
      <c r="N1228" s="6"/>
      <c r="O1228" s="6"/>
      <c r="P1228" s="7"/>
      <c r="Q1228" s="7"/>
      <c r="R1228" s="7"/>
      <c r="S1228" s="7"/>
    </row>
    <row r="1229" spans="1:19" x14ac:dyDescent="0.3">
      <c r="A1229" s="19"/>
      <c r="B1229" s="6"/>
      <c r="C1229" s="6"/>
      <c r="D1229" s="6"/>
      <c r="G1229" s="6"/>
      <c r="H1229" s="6"/>
      <c r="K1229" s="6"/>
      <c r="L1229" s="6"/>
      <c r="M1229" s="6"/>
      <c r="N1229" s="6"/>
      <c r="O1229" s="6"/>
      <c r="P1229" s="7"/>
      <c r="Q1229" s="7"/>
      <c r="R1229" s="7"/>
      <c r="S1229" s="7"/>
    </row>
    <row r="1230" spans="1:19" x14ac:dyDescent="0.3">
      <c r="A1230" s="19"/>
      <c r="B1230" s="6"/>
      <c r="C1230" s="6"/>
      <c r="D1230" s="6"/>
      <c r="G1230" s="6"/>
      <c r="H1230" s="6"/>
      <c r="K1230" s="6"/>
      <c r="L1230" s="6"/>
      <c r="M1230" s="6"/>
      <c r="N1230" s="6"/>
      <c r="O1230" s="6"/>
      <c r="P1230" s="7"/>
      <c r="Q1230" s="7"/>
      <c r="R1230" s="7"/>
      <c r="S1230" s="7"/>
    </row>
    <row r="1231" spans="1:19" x14ac:dyDescent="0.3">
      <c r="A1231" s="19"/>
      <c r="B1231" s="6"/>
      <c r="C1231" s="6"/>
      <c r="D1231" s="6"/>
      <c r="G1231" s="6"/>
      <c r="H1231" s="6"/>
      <c r="K1231" s="6"/>
      <c r="L1231" s="6"/>
      <c r="M1231" s="6"/>
      <c r="N1231" s="6"/>
      <c r="O1231" s="6"/>
      <c r="P1231" s="7"/>
      <c r="Q1231" s="7"/>
      <c r="R1231" s="7"/>
      <c r="S1231" s="7"/>
    </row>
    <row r="1232" spans="1:19" x14ac:dyDescent="0.3">
      <c r="A1232" s="19"/>
      <c r="B1232" s="6"/>
      <c r="C1232" s="6"/>
      <c r="D1232" s="6"/>
      <c r="G1232" s="6"/>
      <c r="H1232" s="6"/>
      <c r="K1232" s="6"/>
      <c r="L1232" s="6"/>
      <c r="M1232" s="6"/>
      <c r="N1232" s="6"/>
      <c r="O1232" s="6"/>
      <c r="P1232" s="7"/>
      <c r="Q1232" s="7"/>
      <c r="R1232" s="7"/>
      <c r="S1232" s="7"/>
    </row>
    <row r="1233" spans="1:19" x14ac:dyDescent="0.3">
      <c r="A1233" s="19"/>
      <c r="B1233" s="6"/>
      <c r="C1233" s="6"/>
      <c r="D1233" s="6"/>
      <c r="G1233" s="6"/>
      <c r="H1233" s="6"/>
      <c r="K1233" s="6"/>
      <c r="L1233" s="6"/>
      <c r="M1233" s="6"/>
      <c r="N1233" s="6"/>
      <c r="O1233" s="6"/>
      <c r="P1233" s="7"/>
      <c r="Q1233" s="7"/>
      <c r="R1233" s="7"/>
      <c r="S1233" s="7"/>
    </row>
    <row r="1234" spans="1:19" x14ac:dyDescent="0.3">
      <c r="A1234" s="19"/>
      <c r="B1234" s="6"/>
      <c r="C1234" s="6"/>
      <c r="D1234" s="6"/>
      <c r="G1234" s="6"/>
      <c r="H1234" s="6"/>
      <c r="K1234" s="6"/>
      <c r="L1234" s="6"/>
      <c r="M1234" s="6"/>
      <c r="N1234" s="6"/>
      <c r="O1234" s="6"/>
      <c r="P1234" s="7"/>
      <c r="Q1234" s="7"/>
      <c r="R1234" s="7"/>
      <c r="S1234" s="7"/>
    </row>
    <row r="1235" spans="1:19" x14ac:dyDescent="0.3">
      <c r="A1235" s="19"/>
      <c r="B1235" s="6"/>
      <c r="C1235" s="6"/>
      <c r="D1235" s="6"/>
      <c r="G1235" s="6"/>
      <c r="H1235" s="6"/>
      <c r="K1235" s="6"/>
      <c r="L1235" s="6"/>
      <c r="M1235" s="6"/>
      <c r="N1235" s="6"/>
      <c r="O1235" s="6"/>
      <c r="P1235" s="7"/>
      <c r="Q1235" s="7"/>
      <c r="R1235" s="7"/>
      <c r="S1235" s="7"/>
    </row>
    <row r="1236" spans="1:19" x14ac:dyDescent="0.3">
      <c r="A1236" s="19"/>
      <c r="B1236" s="6"/>
      <c r="C1236" s="6"/>
      <c r="D1236" s="6"/>
      <c r="G1236" s="6"/>
      <c r="H1236" s="6"/>
      <c r="K1236" s="6"/>
      <c r="L1236" s="6"/>
      <c r="M1236" s="6"/>
      <c r="N1236" s="6"/>
      <c r="O1236" s="6"/>
      <c r="P1236" s="7"/>
      <c r="Q1236" s="7"/>
      <c r="R1236" s="7"/>
      <c r="S1236" s="7"/>
    </row>
    <row r="1237" spans="1:19" x14ac:dyDescent="0.3">
      <c r="A1237" s="19"/>
      <c r="B1237" s="6"/>
      <c r="C1237" s="6"/>
      <c r="D1237" s="6"/>
      <c r="G1237" s="6"/>
      <c r="H1237" s="6"/>
      <c r="K1237" s="6"/>
      <c r="L1237" s="6"/>
      <c r="M1237" s="6"/>
      <c r="N1237" s="6"/>
      <c r="O1237" s="6"/>
      <c r="P1237" s="7"/>
      <c r="Q1237" s="7"/>
      <c r="R1237" s="7"/>
      <c r="S1237" s="7"/>
    </row>
    <row r="1238" spans="1:19" x14ac:dyDescent="0.3">
      <c r="A1238" s="19"/>
      <c r="B1238" s="6"/>
      <c r="C1238" s="6"/>
      <c r="D1238" s="6"/>
      <c r="G1238" s="6"/>
      <c r="H1238" s="6"/>
      <c r="K1238" s="6"/>
      <c r="L1238" s="6"/>
      <c r="M1238" s="6"/>
      <c r="N1238" s="6"/>
      <c r="O1238" s="6"/>
      <c r="P1238" s="7"/>
      <c r="Q1238" s="7"/>
      <c r="R1238" s="7"/>
      <c r="S1238" s="7"/>
    </row>
    <row r="1239" spans="1:19" x14ac:dyDescent="0.3">
      <c r="A1239" s="19"/>
      <c r="B1239" s="6"/>
      <c r="C1239" s="6"/>
      <c r="D1239" s="6"/>
      <c r="G1239" s="6"/>
      <c r="H1239" s="6"/>
      <c r="K1239" s="6"/>
      <c r="L1239" s="6"/>
      <c r="M1239" s="6"/>
      <c r="N1239" s="6"/>
      <c r="O1239" s="6"/>
      <c r="P1239" s="7"/>
      <c r="Q1239" s="7"/>
      <c r="R1239" s="7"/>
      <c r="S1239" s="7"/>
    </row>
    <row r="1240" spans="1:19" x14ac:dyDescent="0.3">
      <c r="A1240" s="19"/>
      <c r="B1240" s="6"/>
      <c r="C1240" s="6"/>
      <c r="D1240" s="6"/>
      <c r="G1240" s="6"/>
      <c r="H1240" s="6"/>
      <c r="K1240" s="6"/>
      <c r="L1240" s="6"/>
      <c r="M1240" s="6"/>
      <c r="N1240" s="6"/>
      <c r="O1240" s="6"/>
      <c r="P1240" s="7"/>
      <c r="Q1240" s="7"/>
      <c r="R1240" s="7"/>
      <c r="S1240" s="7"/>
    </row>
    <row r="1241" spans="1:19" x14ac:dyDescent="0.3">
      <c r="A1241" s="19"/>
      <c r="B1241" s="6"/>
      <c r="C1241" s="6"/>
      <c r="D1241" s="6"/>
      <c r="G1241" s="6"/>
      <c r="H1241" s="6"/>
      <c r="K1241" s="6"/>
      <c r="L1241" s="6"/>
      <c r="M1241" s="6"/>
      <c r="N1241" s="6"/>
      <c r="O1241" s="6"/>
      <c r="P1241" s="7"/>
      <c r="Q1241" s="7"/>
      <c r="R1241" s="7"/>
      <c r="S1241" s="7"/>
    </row>
    <row r="1242" spans="1:19" x14ac:dyDescent="0.3">
      <c r="A1242" s="19"/>
      <c r="B1242" s="6"/>
      <c r="C1242" s="6"/>
      <c r="D1242" s="6"/>
      <c r="G1242" s="6"/>
      <c r="H1242" s="6"/>
      <c r="K1242" s="6"/>
      <c r="L1242" s="6"/>
      <c r="M1242" s="6"/>
      <c r="N1242" s="6"/>
      <c r="O1242" s="6"/>
      <c r="P1242" s="7"/>
      <c r="Q1242" s="7"/>
      <c r="R1242" s="7"/>
      <c r="S1242" s="7"/>
    </row>
    <row r="1243" spans="1:19" x14ac:dyDescent="0.3">
      <c r="A1243" s="19"/>
      <c r="B1243" s="6"/>
      <c r="C1243" s="6"/>
      <c r="D1243" s="6"/>
      <c r="G1243" s="6"/>
      <c r="H1243" s="6"/>
      <c r="K1243" s="6"/>
      <c r="L1243" s="6"/>
      <c r="M1243" s="6"/>
      <c r="N1243" s="6"/>
      <c r="O1243" s="6"/>
      <c r="P1243" s="7"/>
      <c r="Q1243" s="7"/>
      <c r="R1243" s="7"/>
      <c r="S1243" s="7"/>
    </row>
    <row r="1244" spans="1:19" x14ac:dyDescent="0.3">
      <c r="A1244" s="19"/>
      <c r="B1244" s="6"/>
      <c r="C1244" s="6"/>
      <c r="D1244" s="6"/>
      <c r="G1244" s="6"/>
      <c r="H1244" s="6"/>
      <c r="K1244" s="6"/>
      <c r="L1244" s="6"/>
      <c r="M1244" s="6"/>
      <c r="N1244" s="6"/>
      <c r="O1244" s="6"/>
      <c r="P1244" s="7"/>
      <c r="Q1244" s="7"/>
      <c r="R1244" s="7"/>
      <c r="S1244" s="7"/>
    </row>
    <row r="1245" spans="1:19" x14ac:dyDescent="0.3">
      <c r="A1245" s="19"/>
      <c r="B1245" s="6"/>
      <c r="C1245" s="6"/>
      <c r="D1245" s="6"/>
      <c r="G1245" s="6"/>
      <c r="H1245" s="6"/>
      <c r="K1245" s="6"/>
      <c r="L1245" s="6"/>
      <c r="M1245" s="6"/>
      <c r="N1245" s="6"/>
      <c r="O1245" s="6"/>
      <c r="P1245" s="7"/>
      <c r="Q1245" s="7"/>
      <c r="R1245" s="7"/>
      <c r="S1245" s="7"/>
    </row>
    <row r="1246" spans="1:19" x14ac:dyDescent="0.3">
      <c r="P1246" s="7"/>
      <c r="Q1246" s="7"/>
      <c r="R1246" s="7"/>
      <c r="S1246" s="7"/>
    </row>
    <row r="1247" spans="1:19" x14ac:dyDescent="0.3">
      <c r="P1247" s="7"/>
      <c r="Q1247" s="7"/>
      <c r="R1247" s="7"/>
      <c r="S1247" s="7"/>
    </row>
    <row r="1248" spans="1:19" x14ac:dyDescent="0.3">
      <c r="P1248" s="7"/>
      <c r="Q1248" s="7"/>
      <c r="R1248" s="7"/>
      <c r="S1248" s="7"/>
    </row>
    <row r="1249" spans="16:19" x14ac:dyDescent="0.3">
      <c r="P1249" s="7"/>
      <c r="Q1249" s="7"/>
      <c r="R1249" s="7"/>
      <c r="S1249" s="7"/>
    </row>
    <row r="1250" spans="16:19" x14ac:dyDescent="0.3">
      <c r="P1250" s="7"/>
      <c r="Q1250" s="7"/>
      <c r="R1250" s="7"/>
      <c r="S1250" s="7"/>
    </row>
    <row r="1251" spans="16:19" x14ac:dyDescent="0.3">
      <c r="P1251" s="7"/>
      <c r="Q1251" s="7"/>
      <c r="R1251" s="7"/>
      <c r="S1251" s="7"/>
    </row>
    <row r="1252" spans="16:19" x14ac:dyDescent="0.3">
      <c r="P1252" s="7"/>
      <c r="Q1252" s="7"/>
      <c r="R1252" s="7"/>
      <c r="S1252" s="7"/>
    </row>
    <row r="1253" spans="16:19" x14ac:dyDescent="0.3">
      <c r="P1253" s="7"/>
      <c r="Q1253" s="7"/>
      <c r="R1253" s="7"/>
      <c r="S1253" s="7"/>
    </row>
    <row r="1254" spans="16:19" x14ac:dyDescent="0.3">
      <c r="P1254" s="7"/>
      <c r="Q1254" s="7"/>
      <c r="R1254" s="7"/>
      <c r="S1254" s="7"/>
    </row>
    <row r="1255" spans="16:19" x14ac:dyDescent="0.3">
      <c r="P1255" s="7"/>
      <c r="Q1255" s="7"/>
      <c r="R1255" s="7"/>
      <c r="S1255" s="7"/>
    </row>
    <row r="1256" spans="16:19" x14ac:dyDescent="0.3">
      <c r="P1256" s="7"/>
      <c r="Q1256" s="7"/>
      <c r="R1256" s="7"/>
      <c r="S1256" s="7"/>
    </row>
    <row r="1257" spans="16:19" x14ac:dyDescent="0.3">
      <c r="P1257" s="7"/>
      <c r="Q1257" s="7"/>
      <c r="R1257" s="7"/>
      <c r="S1257" s="7"/>
    </row>
    <row r="1258" spans="16:19" x14ac:dyDescent="0.3">
      <c r="P1258" s="7"/>
      <c r="Q1258" s="7"/>
      <c r="R1258" s="7"/>
      <c r="S1258" s="7"/>
    </row>
    <row r="1259" spans="16:19" x14ac:dyDescent="0.3">
      <c r="P1259" s="7"/>
      <c r="Q1259" s="7"/>
      <c r="R1259" s="7"/>
      <c r="S1259" s="7"/>
    </row>
    <row r="1260" spans="16:19" x14ac:dyDescent="0.3">
      <c r="P1260" s="7"/>
      <c r="Q1260" s="7"/>
      <c r="R1260" s="7"/>
      <c r="S1260" s="7"/>
    </row>
    <row r="1261" spans="16:19" x14ac:dyDescent="0.3">
      <c r="P1261" s="7"/>
      <c r="Q1261" s="7"/>
      <c r="R1261" s="7"/>
      <c r="S1261" s="7"/>
    </row>
    <row r="1262" spans="16:19" x14ac:dyDescent="0.3">
      <c r="P1262" s="7"/>
      <c r="Q1262" s="7"/>
      <c r="R1262" s="7"/>
      <c r="S1262" s="7"/>
    </row>
    <row r="1263" spans="16:19" x14ac:dyDescent="0.3">
      <c r="P1263" s="7"/>
      <c r="Q1263" s="7"/>
      <c r="R1263" s="7"/>
      <c r="S1263" s="7"/>
    </row>
    <row r="1264" spans="16:19" x14ac:dyDescent="0.3">
      <c r="P1264" s="7"/>
      <c r="Q1264" s="7"/>
      <c r="R1264" s="7"/>
      <c r="S1264" s="7"/>
    </row>
    <row r="1265" spans="16:19" x14ac:dyDescent="0.3">
      <c r="P1265" s="7"/>
      <c r="Q1265" s="7"/>
      <c r="R1265" s="7"/>
      <c r="S1265" s="7"/>
    </row>
    <row r="1266" spans="16:19" x14ac:dyDescent="0.3">
      <c r="P1266" s="7"/>
      <c r="Q1266" s="7"/>
      <c r="R1266" s="7"/>
      <c r="S1266" s="7"/>
    </row>
    <row r="1267" spans="16:19" x14ac:dyDescent="0.3">
      <c r="P1267" s="7"/>
      <c r="Q1267" s="7"/>
      <c r="R1267" s="7"/>
      <c r="S1267" s="7"/>
    </row>
    <row r="1268" spans="16:19" x14ac:dyDescent="0.3">
      <c r="P1268" s="7"/>
      <c r="Q1268" s="7"/>
      <c r="R1268" s="7"/>
      <c r="S1268" s="7"/>
    </row>
    <row r="1269" spans="16:19" x14ac:dyDescent="0.3">
      <c r="P1269" s="7"/>
      <c r="Q1269" s="7"/>
      <c r="R1269" s="7"/>
      <c r="S1269" s="7"/>
    </row>
    <row r="1270" spans="16:19" x14ac:dyDescent="0.3">
      <c r="P1270" s="7"/>
      <c r="Q1270" s="7"/>
      <c r="R1270" s="7"/>
      <c r="S1270" s="7"/>
    </row>
    <row r="1271" spans="16:19" x14ac:dyDescent="0.3">
      <c r="P1271" s="7"/>
      <c r="Q1271" s="7"/>
      <c r="R1271" s="7"/>
      <c r="S1271" s="7"/>
    </row>
    <row r="1272" spans="16:19" x14ac:dyDescent="0.3">
      <c r="P1272" s="7"/>
      <c r="Q1272" s="7"/>
      <c r="R1272" s="7"/>
      <c r="S1272" s="7"/>
    </row>
    <row r="1273" spans="16:19" x14ac:dyDescent="0.3">
      <c r="P1273" s="7"/>
      <c r="Q1273" s="7"/>
      <c r="R1273" s="7"/>
      <c r="S1273" s="7"/>
    </row>
    <row r="1274" spans="16:19" x14ac:dyDescent="0.3">
      <c r="P1274" s="7"/>
      <c r="Q1274" s="7"/>
      <c r="R1274" s="7"/>
      <c r="S1274" s="7"/>
    </row>
    <row r="1275" spans="16:19" x14ac:dyDescent="0.3">
      <c r="P1275" s="7"/>
      <c r="Q1275" s="7"/>
      <c r="R1275" s="7"/>
      <c r="S1275" s="7"/>
    </row>
    <row r="1276" spans="16:19" x14ac:dyDescent="0.3">
      <c r="P1276" s="7"/>
      <c r="Q1276" s="7"/>
      <c r="R1276" s="7"/>
      <c r="S1276" s="7"/>
    </row>
    <row r="1277" spans="16:19" x14ac:dyDescent="0.3">
      <c r="P1277" s="7"/>
      <c r="Q1277" s="7"/>
      <c r="R1277" s="7"/>
      <c r="S1277" s="7"/>
    </row>
    <row r="1278" spans="16:19" x14ac:dyDescent="0.3">
      <c r="P1278" s="7"/>
      <c r="Q1278" s="7"/>
      <c r="R1278" s="7"/>
      <c r="S1278" s="7"/>
    </row>
    <row r="1279" spans="16:19" x14ac:dyDescent="0.3">
      <c r="P1279" s="7"/>
      <c r="Q1279" s="7"/>
      <c r="R1279" s="7"/>
      <c r="S1279" s="7"/>
    </row>
    <row r="1280" spans="16:19" x14ac:dyDescent="0.3">
      <c r="P1280" s="7"/>
      <c r="Q1280" s="7"/>
      <c r="R1280" s="7"/>
      <c r="S1280" s="7"/>
    </row>
    <row r="1281" spans="16:19" x14ac:dyDescent="0.3">
      <c r="P1281" s="7"/>
      <c r="Q1281" s="7"/>
      <c r="R1281" s="7"/>
      <c r="S1281" s="7"/>
    </row>
    <row r="1282" spans="16:19" x14ac:dyDescent="0.3">
      <c r="P1282" s="7"/>
      <c r="Q1282" s="7"/>
      <c r="R1282" s="7"/>
      <c r="S1282" s="7"/>
    </row>
    <row r="1283" spans="16:19" x14ac:dyDescent="0.3">
      <c r="P1283" s="7"/>
      <c r="Q1283" s="7"/>
      <c r="R1283" s="7"/>
      <c r="S1283" s="7"/>
    </row>
    <row r="1284" spans="16:19" x14ac:dyDescent="0.3">
      <c r="P1284" s="7"/>
      <c r="Q1284" s="7"/>
      <c r="R1284" s="7"/>
      <c r="S1284" s="7"/>
    </row>
    <row r="1285" spans="16:19" x14ac:dyDescent="0.3">
      <c r="P1285" s="7"/>
      <c r="Q1285" s="7"/>
      <c r="R1285" s="7"/>
      <c r="S1285" s="7"/>
    </row>
    <row r="1286" spans="16:19" x14ac:dyDescent="0.3">
      <c r="P1286" s="7"/>
      <c r="Q1286" s="7"/>
      <c r="R1286" s="7"/>
      <c r="S1286" s="7"/>
    </row>
    <row r="1287" spans="16:19" x14ac:dyDescent="0.3">
      <c r="P1287" s="7"/>
      <c r="Q1287" s="7"/>
      <c r="R1287" s="7"/>
      <c r="S1287" s="7"/>
    </row>
    <row r="1288" spans="16:19" x14ac:dyDescent="0.3">
      <c r="P1288" s="7"/>
      <c r="Q1288" s="7"/>
      <c r="R1288" s="7"/>
      <c r="S1288" s="7"/>
    </row>
    <row r="1289" spans="16:19" x14ac:dyDescent="0.3">
      <c r="P1289" s="7"/>
      <c r="Q1289" s="7"/>
      <c r="R1289" s="7"/>
      <c r="S1289" s="7"/>
    </row>
    <row r="1290" spans="16:19" x14ac:dyDescent="0.3">
      <c r="P1290" s="7"/>
      <c r="Q1290" s="7"/>
      <c r="R1290" s="7"/>
      <c r="S1290" s="7"/>
    </row>
    <row r="1291" spans="16:19" x14ac:dyDescent="0.3">
      <c r="P1291" s="7"/>
      <c r="Q1291" s="7"/>
      <c r="R1291" s="7"/>
      <c r="S1291" s="7"/>
    </row>
    <row r="1292" spans="16:19" x14ac:dyDescent="0.3">
      <c r="P1292" s="7"/>
      <c r="Q1292" s="7"/>
      <c r="R1292" s="7"/>
      <c r="S1292" s="7"/>
    </row>
    <row r="1293" spans="16:19" x14ac:dyDescent="0.3">
      <c r="P1293" s="7"/>
      <c r="Q1293" s="7"/>
      <c r="R1293" s="7"/>
      <c r="S1293" s="7"/>
    </row>
    <row r="1294" spans="16:19" x14ac:dyDescent="0.3">
      <c r="P1294" s="7"/>
      <c r="Q1294" s="7"/>
      <c r="R1294" s="7"/>
      <c r="S1294" s="7"/>
    </row>
    <row r="1295" spans="16:19" x14ac:dyDescent="0.3">
      <c r="P1295" s="7"/>
      <c r="Q1295" s="7"/>
      <c r="R1295" s="7"/>
      <c r="S1295" s="7"/>
    </row>
    <row r="1296" spans="16:19" x14ac:dyDescent="0.3">
      <c r="P1296" s="7"/>
      <c r="Q1296" s="7"/>
      <c r="R1296" s="7"/>
      <c r="S1296" s="7"/>
    </row>
    <row r="1297" spans="16:19" x14ac:dyDescent="0.3">
      <c r="P1297" s="7"/>
      <c r="Q1297" s="7"/>
      <c r="R1297" s="7"/>
      <c r="S1297" s="7"/>
    </row>
    <row r="1298" spans="16:19" x14ac:dyDescent="0.3">
      <c r="P1298" s="7"/>
      <c r="Q1298" s="7"/>
      <c r="R1298" s="7"/>
      <c r="S1298" s="7"/>
    </row>
    <row r="1299" spans="16:19" x14ac:dyDescent="0.3">
      <c r="P1299" s="7"/>
      <c r="Q1299" s="7"/>
      <c r="R1299" s="7"/>
      <c r="S1299" s="7"/>
    </row>
    <row r="1300" spans="16:19" x14ac:dyDescent="0.3">
      <c r="P1300" s="7"/>
      <c r="Q1300" s="7"/>
      <c r="R1300" s="7"/>
      <c r="S1300" s="7"/>
    </row>
    <row r="1301" spans="16:19" x14ac:dyDescent="0.3">
      <c r="P1301" s="7"/>
      <c r="Q1301" s="7"/>
      <c r="R1301" s="7"/>
      <c r="S1301" s="7"/>
    </row>
    <row r="1302" spans="16:19" x14ac:dyDescent="0.3">
      <c r="P1302" s="7"/>
      <c r="Q1302" s="7"/>
      <c r="R1302" s="7"/>
      <c r="S1302" s="7"/>
    </row>
    <row r="1303" spans="16:19" x14ac:dyDescent="0.3">
      <c r="P1303" s="7"/>
      <c r="Q1303" s="7"/>
      <c r="R1303" s="7"/>
      <c r="S1303" s="7"/>
    </row>
    <row r="1304" spans="16:19" x14ac:dyDescent="0.3">
      <c r="P1304" s="7"/>
      <c r="Q1304" s="7"/>
      <c r="R1304" s="7"/>
      <c r="S1304" s="7"/>
    </row>
    <row r="1305" spans="16:19" x14ac:dyDescent="0.3">
      <c r="P1305" s="7"/>
      <c r="Q1305" s="7"/>
      <c r="R1305" s="7"/>
      <c r="S1305" s="7"/>
    </row>
    <row r="1306" spans="16:19" x14ac:dyDescent="0.3">
      <c r="P1306" s="7"/>
      <c r="Q1306" s="7"/>
      <c r="R1306" s="7"/>
      <c r="S1306" s="7"/>
    </row>
    <row r="1307" spans="16:19" x14ac:dyDescent="0.3">
      <c r="P1307" s="7"/>
      <c r="Q1307" s="7"/>
      <c r="R1307" s="7"/>
      <c r="S1307" s="7"/>
    </row>
    <row r="1308" spans="16:19" x14ac:dyDescent="0.3">
      <c r="P1308" s="7"/>
      <c r="Q1308" s="7"/>
      <c r="R1308" s="7"/>
      <c r="S1308" s="7"/>
    </row>
    <row r="1309" spans="16:19" x14ac:dyDescent="0.3">
      <c r="P1309" s="7"/>
      <c r="Q1309" s="7"/>
      <c r="R1309" s="7"/>
      <c r="S1309" s="7"/>
    </row>
    <row r="1310" spans="16:19" x14ac:dyDescent="0.3">
      <c r="P1310" s="7"/>
      <c r="Q1310" s="7"/>
      <c r="R1310" s="7"/>
      <c r="S1310" s="7"/>
    </row>
    <row r="1311" spans="16:19" x14ac:dyDescent="0.3">
      <c r="P1311" s="7"/>
      <c r="Q1311" s="7"/>
      <c r="R1311" s="7"/>
      <c r="S1311" s="7"/>
    </row>
    <row r="1312" spans="16:19" x14ac:dyDescent="0.3">
      <c r="P1312" s="7"/>
      <c r="Q1312" s="7"/>
      <c r="R1312" s="7"/>
      <c r="S1312" s="7"/>
    </row>
    <row r="1313" spans="16:19" x14ac:dyDescent="0.3">
      <c r="P1313" s="7"/>
      <c r="Q1313" s="7"/>
      <c r="R1313" s="7"/>
      <c r="S1313" s="7"/>
    </row>
    <row r="1314" spans="16:19" x14ac:dyDescent="0.3">
      <c r="P1314" s="7"/>
      <c r="Q1314" s="7"/>
      <c r="R1314" s="7"/>
      <c r="S1314" s="7"/>
    </row>
    <row r="1315" spans="16:19" x14ac:dyDescent="0.3">
      <c r="P1315" s="7"/>
      <c r="Q1315" s="7"/>
      <c r="R1315" s="7"/>
      <c r="S1315" s="7"/>
    </row>
    <row r="1316" spans="16:19" x14ac:dyDescent="0.3">
      <c r="P1316" s="7"/>
      <c r="Q1316" s="7"/>
      <c r="R1316" s="7"/>
      <c r="S1316" s="7"/>
    </row>
    <row r="1317" spans="16:19" x14ac:dyDescent="0.3">
      <c r="P1317" s="7"/>
      <c r="Q1317" s="7"/>
      <c r="R1317" s="7"/>
      <c r="S1317" s="7"/>
    </row>
    <row r="1318" spans="16:19" x14ac:dyDescent="0.3">
      <c r="P1318" s="7"/>
      <c r="Q1318" s="7"/>
      <c r="R1318" s="7"/>
      <c r="S1318" s="7"/>
    </row>
    <row r="1319" spans="16:19" x14ac:dyDescent="0.3">
      <c r="P1319" s="7"/>
      <c r="Q1319" s="7"/>
      <c r="R1319" s="7"/>
      <c r="S1319" s="7"/>
    </row>
    <row r="1320" spans="16:19" x14ac:dyDescent="0.3">
      <c r="P1320" s="7"/>
      <c r="Q1320" s="7"/>
      <c r="R1320" s="7"/>
      <c r="S1320" s="7"/>
    </row>
    <row r="1321" spans="16:19" x14ac:dyDescent="0.3">
      <c r="P1321" s="7"/>
      <c r="Q1321" s="7"/>
      <c r="R1321" s="7"/>
      <c r="S1321" s="7"/>
    </row>
    <row r="1322" spans="16:19" x14ac:dyDescent="0.3">
      <c r="P1322" s="7"/>
      <c r="Q1322" s="7"/>
      <c r="R1322" s="7"/>
      <c r="S1322" s="7"/>
    </row>
    <row r="1323" spans="16:19" x14ac:dyDescent="0.3">
      <c r="P1323" s="7"/>
      <c r="Q1323" s="7"/>
      <c r="R1323" s="7"/>
      <c r="S1323" s="7"/>
    </row>
    <row r="1324" spans="16:19" x14ac:dyDescent="0.3">
      <c r="P1324" s="7"/>
      <c r="Q1324" s="7"/>
      <c r="R1324" s="7"/>
      <c r="S1324" s="7"/>
    </row>
    <row r="1325" spans="16:19" x14ac:dyDescent="0.3">
      <c r="P1325" s="7"/>
      <c r="Q1325" s="7"/>
      <c r="R1325" s="7"/>
      <c r="S1325" s="7"/>
    </row>
    <row r="1326" spans="16:19" x14ac:dyDescent="0.3">
      <c r="P1326" s="7"/>
      <c r="Q1326" s="7"/>
      <c r="R1326" s="7"/>
      <c r="S1326" s="7"/>
    </row>
    <row r="1327" spans="16:19" x14ac:dyDescent="0.3">
      <c r="P1327" s="7"/>
      <c r="Q1327" s="7"/>
      <c r="R1327" s="7"/>
      <c r="S1327" s="7"/>
    </row>
    <row r="1328" spans="16:19" x14ac:dyDescent="0.3">
      <c r="P1328" s="7"/>
      <c r="Q1328" s="7"/>
      <c r="R1328" s="7"/>
      <c r="S1328" s="7"/>
    </row>
    <row r="1329" spans="16:19" x14ac:dyDescent="0.3">
      <c r="P1329" s="7"/>
      <c r="Q1329" s="7"/>
      <c r="R1329" s="7"/>
      <c r="S1329" s="7"/>
    </row>
    <row r="1330" spans="16:19" x14ac:dyDescent="0.3">
      <c r="P1330" s="7"/>
      <c r="Q1330" s="7"/>
      <c r="R1330" s="7"/>
      <c r="S1330" s="7"/>
    </row>
    <row r="1331" spans="16:19" x14ac:dyDescent="0.3">
      <c r="P1331" s="7"/>
      <c r="Q1331" s="7"/>
      <c r="R1331" s="7"/>
      <c r="S1331" s="7"/>
    </row>
    <row r="1332" spans="16:19" x14ac:dyDescent="0.3">
      <c r="P1332" s="7"/>
      <c r="Q1332" s="7"/>
      <c r="R1332" s="7"/>
      <c r="S1332" s="7"/>
    </row>
    <row r="1333" spans="16:19" x14ac:dyDescent="0.3">
      <c r="P1333" s="7"/>
      <c r="Q1333" s="7"/>
      <c r="R1333" s="7"/>
      <c r="S1333" s="7"/>
    </row>
    <row r="1334" spans="16:19" x14ac:dyDescent="0.3">
      <c r="P1334" s="7"/>
      <c r="Q1334" s="7"/>
      <c r="R1334" s="7"/>
      <c r="S1334" s="7"/>
    </row>
    <row r="1335" spans="16:19" x14ac:dyDescent="0.3">
      <c r="P1335" s="7"/>
      <c r="Q1335" s="7"/>
      <c r="R1335" s="7"/>
      <c r="S1335" s="7"/>
    </row>
    <row r="1336" spans="16:19" x14ac:dyDescent="0.3">
      <c r="P1336" s="7"/>
      <c r="Q1336" s="7"/>
      <c r="R1336" s="7"/>
      <c r="S1336" s="7"/>
    </row>
    <row r="1337" spans="16:19" x14ac:dyDescent="0.3">
      <c r="P1337" s="7"/>
      <c r="Q1337" s="7"/>
      <c r="R1337" s="7"/>
      <c r="S1337" s="7"/>
    </row>
    <row r="1338" spans="16:19" x14ac:dyDescent="0.3">
      <c r="P1338" s="7"/>
      <c r="Q1338" s="7"/>
      <c r="R1338" s="7"/>
      <c r="S1338" s="7"/>
    </row>
    <row r="1339" spans="16:19" x14ac:dyDescent="0.3">
      <c r="P1339" s="7"/>
      <c r="Q1339" s="7"/>
      <c r="R1339" s="7"/>
      <c r="S1339" s="7"/>
    </row>
    <row r="1340" spans="16:19" x14ac:dyDescent="0.3">
      <c r="P1340" s="7"/>
      <c r="Q1340" s="7"/>
      <c r="R1340" s="7"/>
      <c r="S1340" s="7"/>
    </row>
    <row r="1341" spans="16:19" x14ac:dyDescent="0.3">
      <c r="P1341" s="7"/>
      <c r="Q1341" s="7"/>
      <c r="R1341" s="7"/>
      <c r="S1341" s="7"/>
    </row>
    <row r="1342" spans="16:19" x14ac:dyDescent="0.3">
      <c r="P1342" s="7"/>
      <c r="Q1342" s="7"/>
      <c r="R1342" s="7"/>
      <c r="S1342" s="7"/>
    </row>
    <row r="1343" spans="16:19" x14ac:dyDescent="0.3">
      <c r="P1343" s="7"/>
      <c r="Q1343" s="7"/>
      <c r="R1343" s="7"/>
      <c r="S1343" s="7"/>
    </row>
    <row r="1344" spans="16:19" x14ac:dyDescent="0.3">
      <c r="P1344" s="7"/>
      <c r="Q1344" s="7"/>
      <c r="R1344" s="7"/>
      <c r="S1344" s="7"/>
    </row>
    <row r="1345" spans="16:19" x14ac:dyDescent="0.3">
      <c r="P1345" s="7"/>
      <c r="Q1345" s="7"/>
      <c r="R1345" s="7"/>
      <c r="S1345" s="7"/>
    </row>
    <row r="1346" spans="16:19" x14ac:dyDescent="0.3">
      <c r="P1346" s="7"/>
      <c r="Q1346" s="7"/>
      <c r="R1346" s="7"/>
      <c r="S1346" s="7"/>
    </row>
    <row r="1347" spans="16:19" x14ac:dyDescent="0.3">
      <c r="P1347" s="7"/>
      <c r="Q1347" s="7"/>
      <c r="R1347" s="7"/>
      <c r="S1347" s="7"/>
    </row>
    <row r="1348" spans="16:19" x14ac:dyDescent="0.3">
      <c r="P1348" s="7"/>
      <c r="Q1348" s="7"/>
      <c r="R1348" s="7"/>
      <c r="S1348" s="7"/>
    </row>
    <row r="1349" spans="16:19" x14ac:dyDescent="0.3">
      <c r="P1349" s="7"/>
      <c r="Q1349" s="7"/>
      <c r="R1349" s="7"/>
      <c r="S1349" s="7"/>
    </row>
    <row r="1350" spans="16:19" x14ac:dyDescent="0.3">
      <c r="P1350" s="7"/>
      <c r="Q1350" s="7"/>
      <c r="R1350" s="7"/>
      <c r="S1350" s="7"/>
    </row>
    <row r="1351" spans="16:19" x14ac:dyDescent="0.3">
      <c r="P1351" s="7"/>
      <c r="Q1351" s="7"/>
      <c r="R1351" s="7"/>
      <c r="S1351" s="7"/>
    </row>
    <row r="1352" spans="16:19" x14ac:dyDescent="0.3">
      <c r="P1352" s="7"/>
      <c r="Q1352" s="7"/>
      <c r="R1352" s="7"/>
      <c r="S1352" s="7"/>
    </row>
    <row r="1353" spans="16:19" x14ac:dyDescent="0.3">
      <c r="P1353" s="7"/>
      <c r="Q1353" s="7"/>
      <c r="R1353" s="7"/>
      <c r="S1353" s="7"/>
    </row>
    <row r="1354" spans="16:19" x14ac:dyDescent="0.3">
      <c r="P1354" s="7"/>
      <c r="Q1354" s="7"/>
      <c r="R1354" s="7"/>
      <c r="S1354" s="7"/>
    </row>
    <row r="1355" spans="16:19" x14ac:dyDescent="0.3">
      <c r="P1355" s="7"/>
      <c r="Q1355" s="7"/>
      <c r="R1355" s="7"/>
      <c r="S1355" s="7"/>
    </row>
    <row r="1356" spans="16:19" x14ac:dyDescent="0.3">
      <c r="P1356" s="7"/>
      <c r="Q1356" s="7"/>
      <c r="R1356" s="7"/>
      <c r="S1356" s="7"/>
    </row>
    <row r="1357" spans="16:19" x14ac:dyDescent="0.3">
      <c r="P1357" s="7"/>
      <c r="Q1357" s="7"/>
      <c r="R1357" s="7"/>
      <c r="S1357" s="7"/>
    </row>
    <row r="1358" spans="16:19" x14ac:dyDescent="0.3">
      <c r="P1358" s="7"/>
      <c r="Q1358" s="7"/>
      <c r="R1358" s="7"/>
      <c r="S1358" s="7"/>
    </row>
    <row r="1359" spans="16:19" x14ac:dyDescent="0.3">
      <c r="P1359" s="7"/>
      <c r="Q1359" s="7"/>
      <c r="R1359" s="7"/>
      <c r="S1359" s="7"/>
    </row>
    <row r="1360" spans="16:19" x14ac:dyDescent="0.3">
      <c r="P1360" s="7"/>
      <c r="Q1360" s="7"/>
      <c r="R1360" s="7"/>
      <c r="S1360" s="7"/>
    </row>
    <row r="1361" spans="16:19" x14ac:dyDescent="0.3">
      <c r="P1361" s="7"/>
      <c r="Q1361" s="7"/>
      <c r="R1361" s="7"/>
      <c r="S1361" s="7"/>
    </row>
    <row r="1362" spans="16:19" x14ac:dyDescent="0.3">
      <c r="P1362" s="7"/>
      <c r="Q1362" s="7"/>
      <c r="R1362" s="7"/>
      <c r="S1362" s="7"/>
    </row>
    <row r="1363" spans="16:19" x14ac:dyDescent="0.3">
      <c r="P1363" s="7"/>
      <c r="Q1363" s="7"/>
      <c r="R1363" s="7"/>
      <c r="S1363" s="7"/>
    </row>
    <row r="1364" spans="16:19" x14ac:dyDescent="0.3">
      <c r="P1364" s="7"/>
      <c r="Q1364" s="7"/>
      <c r="R1364" s="7"/>
      <c r="S1364" s="7"/>
    </row>
    <row r="1365" spans="16:19" x14ac:dyDescent="0.3">
      <c r="P1365" s="7"/>
      <c r="Q1365" s="7"/>
      <c r="R1365" s="7"/>
      <c r="S1365" s="7"/>
    </row>
    <row r="1366" spans="16:19" x14ac:dyDescent="0.3">
      <c r="P1366" s="7"/>
      <c r="Q1366" s="7"/>
      <c r="R1366" s="7"/>
      <c r="S1366" s="7"/>
    </row>
    <row r="1367" spans="16:19" x14ac:dyDescent="0.3">
      <c r="P1367" s="7"/>
      <c r="Q1367" s="7"/>
      <c r="R1367" s="7"/>
      <c r="S1367" s="7"/>
    </row>
    <row r="1368" spans="16:19" x14ac:dyDescent="0.3">
      <c r="P1368" s="7"/>
      <c r="Q1368" s="7"/>
      <c r="R1368" s="7"/>
      <c r="S1368" s="7"/>
    </row>
    <row r="1369" spans="16:19" x14ac:dyDescent="0.3">
      <c r="P1369" s="7"/>
      <c r="Q1369" s="7"/>
      <c r="R1369" s="7"/>
      <c r="S1369" s="7"/>
    </row>
    <row r="1370" spans="16:19" x14ac:dyDescent="0.3">
      <c r="P1370" s="7"/>
      <c r="Q1370" s="7"/>
      <c r="R1370" s="7"/>
      <c r="S1370" s="7"/>
    </row>
    <row r="1371" spans="16:19" x14ac:dyDescent="0.3">
      <c r="P1371" s="7"/>
      <c r="Q1371" s="7"/>
      <c r="R1371" s="7"/>
      <c r="S1371" s="7"/>
    </row>
    <row r="1372" spans="16:19" x14ac:dyDescent="0.3">
      <c r="P1372" s="7"/>
      <c r="Q1372" s="7"/>
      <c r="R1372" s="7"/>
      <c r="S1372" s="7"/>
    </row>
    <row r="1373" spans="16:19" x14ac:dyDescent="0.3">
      <c r="P1373" s="7"/>
      <c r="Q1373" s="7"/>
      <c r="R1373" s="7"/>
      <c r="S1373" s="7"/>
    </row>
    <row r="1374" spans="16:19" x14ac:dyDescent="0.3">
      <c r="P1374" s="7"/>
      <c r="Q1374" s="7"/>
      <c r="R1374" s="7"/>
      <c r="S1374" s="7"/>
    </row>
    <row r="1375" spans="16:19" x14ac:dyDescent="0.3">
      <c r="P1375" s="7"/>
      <c r="Q1375" s="7"/>
      <c r="R1375" s="7"/>
      <c r="S1375" s="7"/>
    </row>
    <row r="1376" spans="16:19" x14ac:dyDescent="0.3">
      <c r="P1376" s="7"/>
      <c r="Q1376" s="7"/>
      <c r="R1376" s="7"/>
      <c r="S1376" s="7"/>
    </row>
    <row r="1377" spans="16:19" x14ac:dyDescent="0.3">
      <c r="P1377" s="7"/>
      <c r="Q1377" s="7"/>
      <c r="R1377" s="7"/>
      <c r="S1377" s="7"/>
    </row>
    <row r="1378" spans="16:19" x14ac:dyDescent="0.3">
      <c r="P1378" s="7"/>
      <c r="Q1378" s="7"/>
      <c r="R1378" s="7"/>
      <c r="S1378" s="7"/>
    </row>
    <row r="1379" spans="16:19" x14ac:dyDescent="0.3">
      <c r="P1379" s="7"/>
      <c r="Q1379" s="7"/>
      <c r="R1379" s="7"/>
      <c r="S1379" s="7"/>
    </row>
    <row r="1380" spans="16:19" x14ac:dyDescent="0.3">
      <c r="P1380" s="7"/>
      <c r="Q1380" s="7"/>
      <c r="R1380" s="7"/>
      <c r="S1380" s="7"/>
    </row>
    <row r="1381" spans="16:19" x14ac:dyDescent="0.3">
      <c r="P1381" s="7"/>
      <c r="Q1381" s="7"/>
      <c r="R1381" s="7"/>
      <c r="S1381" s="7"/>
    </row>
    <row r="1382" spans="16:19" x14ac:dyDescent="0.3">
      <c r="P1382" s="7"/>
      <c r="Q1382" s="7"/>
      <c r="R1382" s="7"/>
      <c r="S1382" s="7"/>
    </row>
    <row r="1383" spans="16:19" x14ac:dyDescent="0.3">
      <c r="P1383" s="7"/>
      <c r="Q1383" s="7"/>
      <c r="R1383" s="7"/>
      <c r="S1383" s="7"/>
    </row>
    <row r="1384" spans="16:19" x14ac:dyDescent="0.3">
      <c r="P1384" s="7"/>
      <c r="Q1384" s="7"/>
      <c r="R1384" s="7"/>
      <c r="S1384" s="7"/>
    </row>
    <row r="1385" spans="16:19" x14ac:dyDescent="0.3">
      <c r="P1385" s="7"/>
      <c r="Q1385" s="7"/>
      <c r="R1385" s="7"/>
      <c r="S1385" s="7"/>
    </row>
    <row r="1386" spans="16:19" x14ac:dyDescent="0.3">
      <c r="P1386" s="7"/>
      <c r="Q1386" s="7"/>
      <c r="R1386" s="7"/>
      <c r="S1386" s="7"/>
    </row>
    <row r="1387" spans="16:19" x14ac:dyDescent="0.3">
      <c r="P1387" s="7"/>
      <c r="Q1387" s="7"/>
      <c r="R1387" s="7"/>
      <c r="S1387" s="7"/>
    </row>
    <row r="1388" spans="16:19" x14ac:dyDescent="0.3">
      <c r="P1388" s="7"/>
      <c r="Q1388" s="7"/>
      <c r="R1388" s="7"/>
      <c r="S1388" s="7"/>
    </row>
    <row r="1389" spans="16:19" x14ac:dyDescent="0.3">
      <c r="P1389" s="7"/>
      <c r="Q1389" s="7"/>
      <c r="R1389" s="7"/>
      <c r="S1389" s="7"/>
    </row>
    <row r="1390" spans="16:19" x14ac:dyDescent="0.3">
      <c r="P1390" s="7"/>
      <c r="Q1390" s="7"/>
      <c r="R1390" s="7"/>
      <c r="S1390" s="7"/>
    </row>
    <row r="1391" spans="16:19" x14ac:dyDescent="0.3">
      <c r="P1391" s="7"/>
      <c r="Q1391" s="7"/>
      <c r="R1391" s="7"/>
      <c r="S1391" s="7"/>
    </row>
    <row r="1392" spans="16:19" x14ac:dyDescent="0.3">
      <c r="P1392" s="7"/>
      <c r="Q1392" s="7"/>
      <c r="R1392" s="7"/>
      <c r="S1392" s="7"/>
    </row>
    <row r="1393" spans="16:19" x14ac:dyDescent="0.3">
      <c r="P1393" s="7"/>
      <c r="Q1393" s="7"/>
      <c r="R1393" s="7"/>
      <c r="S1393" s="7"/>
    </row>
    <row r="1394" spans="16:19" x14ac:dyDescent="0.3">
      <c r="P1394" s="7"/>
      <c r="Q1394" s="7"/>
      <c r="R1394" s="7"/>
      <c r="S1394" s="7"/>
    </row>
    <row r="1395" spans="16:19" x14ac:dyDescent="0.3">
      <c r="P1395" s="7"/>
      <c r="Q1395" s="7"/>
      <c r="R1395" s="7"/>
      <c r="S1395" s="7"/>
    </row>
    <row r="1396" spans="16:19" x14ac:dyDescent="0.3">
      <c r="P1396" s="7"/>
      <c r="Q1396" s="7"/>
      <c r="R1396" s="7"/>
      <c r="S1396" s="7"/>
    </row>
    <row r="1397" spans="16:19" x14ac:dyDescent="0.3">
      <c r="P1397" s="7"/>
      <c r="Q1397" s="7"/>
      <c r="R1397" s="7"/>
      <c r="S1397" s="7"/>
    </row>
    <row r="1398" spans="16:19" x14ac:dyDescent="0.3">
      <c r="P1398" s="7"/>
      <c r="Q1398" s="7"/>
      <c r="R1398" s="7"/>
      <c r="S1398" s="7"/>
    </row>
    <row r="1399" spans="16:19" x14ac:dyDescent="0.3">
      <c r="P1399" s="7"/>
      <c r="Q1399" s="7"/>
      <c r="R1399" s="7"/>
      <c r="S1399" s="7"/>
    </row>
    <row r="1400" spans="16:19" x14ac:dyDescent="0.3">
      <c r="P1400" s="7"/>
      <c r="Q1400" s="7"/>
      <c r="R1400" s="7"/>
      <c r="S1400" s="7"/>
    </row>
    <row r="1401" spans="16:19" x14ac:dyDescent="0.3">
      <c r="P1401" s="7"/>
      <c r="Q1401" s="7"/>
      <c r="R1401" s="7"/>
      <c r="S1401" s="7"/>
    </row>
    <row r="1402" spans="16:19" x14ac:dyDescent="0.3">
      <c r="P1402" s="7"/>
      <c r="Q1402" s="7"/>
      <c r="R1402" s="7"/>
      <c r="S1402" s="7"/>
    </row>
    <row r="1403" spans="16:19" x14ac:dyDescent="0.3">
      <c r="P1403" s="7"/>
      <c r="Q1403" s="7"/>
      <c r="R1403" s="7"/>
      <c r="S1403" s="7"/>
    </row>
    <row r="1404" spans="16:19" x14ac:dyDescent="0.3">
      <c r="P1404" s="7"/>
      <c r="Q1404" s="7"/>
      <c r="R1404" s="7"/>
      <c r="S1404" s="7"/>
    </row>
    <row r="1405" spans="16:19" x14ac:dyDescent="0.3">
      <c r="P1405" s="7"/>
      <c r="Q1405" s="7"/>
      <c r="R1405" s="7"/>
      <c r="S1405" s="7"/>
    </row>
    <row r="1406" spans="16:19" x14ac:dyDescent="0.3">
      <c r="P1406" s="7"/>
      <c r="Q1406" s="7"/>
      <c r="R1406" s="7"/>
      <c r="S1406" s="7"/>
    </row>
    <row r="1407" spans="16:19" x14ac:dyDescent="0.3">
      <c r="P1407" s="7"/>
      <c r="Q1407" s="7"/>
      <c r="R1407" s="7"/>
      <c r="S1407" s="7"/>
    </row>
    <row r="1408" spans="16:19" x14ac:dyDescent="0.3">
      <c r="P1408" s="7"/>
      <c r="Q1408" s="7"/>
      <c r="R1408" s="7"/>
      <c r="S1408" s="7"/>
    </row>
    <row r="1409" spans="16:19" x14ac:dyDescent="0.3">
      <c r="P1409" s="7"/>
      <c r="Q1409" s="7"/>
      <c r="R1409" s="7"/>
      <c r="S1409" s="7"/>
    </row>
    <row r="1410" spans="16:19" x14ac:dyDescent="0.3">
      <c r="P1410" s="7"/>
      <c r="Q1410" s="7"/>
      <c r="R1410" s="7"/>
      <c r="S1410" s="7"/>
    </row>
    <row r="1411" spans="16:19" x14ac:dyDescent="0.3">
      <c r="P1411" s="7"/>
      <c r="Q1411" s="7"/>
      <c r="R1411" s="7"/>
      <c r="S1411" s="7"/>
    </row>
    <row r="1412" spans="16:19" x14ac:dyDescent="0.3">
      <c r="P1412" s="7"/>
      <c r="Q1412" s="7"/>
      <c r="R1412" s="7"/>
      <c r="S1412" s="7"/>
    </row>
    <row r="1413" spans="16:19" x14ac:dyDescent="0.3">
      <c r="P1413" s="7"/>
      <c r="Q1413" s="7"/>
      <c r="R1413" s="7"/>
      <c r="S1413" s="7"/>
    </row>
    <row r="1414" spans="16:19" x14ac:dyDescent="0.3">
      <c r="P1414" s="7"/>
      <c r="Q1414" s="7"/>
      <c r="R1414" s="7"/>
      <c r="S1414" s="7"/>
    </row>
    <row r="1415" spans="16:19" x14ac:dyDescent="0.3">
      <c r="P1415" s="7"/>
      <c r="Q1415" s="7"/>
      <c r="R1415" s="7"/>
      <c r="S1415" s="7"/>
    </row>
    <row r="1416" spans="16:19" x14ac:dyDescent="0.3">
      <c r="P1416" s="7"/>
      <c r="Q1416" s="7"/>
      <c r="R1416" s="7"/>
      <c r="S1416" s="7"/>
    </row>
    <row r="1417" spans="16:19" x14ac:dyDescent="0.3">
      <c r="P1417" s="7"/>
      <c r="Q1417" s="7"/>
      <c r="R1417" s="7"/>
      <c r="S1417" s="7"/>
    </row>
    <row r="1418" spans="16:19" x14ac:dyDescent="0.3">
      <c r="P1418" s="7"/>
      <c r="Q1418" s="7"/>
      <c r="R1418" s="7"/>
      <c r="S1418" s="7"/>
    </row>
    <row r="1419" spans="16:19" x14ac:dyDescent="0.3">
      <c r="P1419" s="7"/>
      <c r="Q1419" s="7"/>
      <c r="R1419" s="7"/>
      <c r="S1419" s="7"/>
    </row>
    <row r="1420" spans="16:19" x14ac:dyDescent="0.3">
      <c r="P1420" s="7"/>
      <c r="Q1420" s="7"/>
      <c r="R1420" s="7"/>
      <c r="S1420" s="7"/>
    </row>
    <row r="1421" spans="16:19" x14ac:dyDescent="0.3">
      <c r="P1421" s="7"/>
      <c r="Q1421" s="7"/>
      <c r="R1421" s="7"/>
      <c r="S1421" s="7"/>
    </row>
    <row r="1422" spans="16:19" x14ac:dyDescent="0.3">
      <c r="P1422" s="7"/>
      <c r="Q1422" s="7"/>
      <c r="R1422" s="7"/>
      <c r="S1422" s="7"/>
    </row>
    <row r="1423" spans="16:19" x14ac:dyDescent="0.3">
      <c r="P1423" s="7"/>
      <c r="Q1423" s="7"/>
      <c r="R1423" s="7"/>
      <c r="S1423" s="7"/>
    </row>
    <row r="1424" spans="16:19" x14ac:dyDescent="0.3">
      <c r="P1424" s="7"/>
      <c r="Q1424" s="7"/>
      <c r="R1424" s="7"/>
      <c r="S1424" s="7"/>
    </row>
    <row r="1425" spans="16:19" x14ac:dyDescent="0.3">
      <c r="P1425" s="7"/>
      <c r="Q1425" s="7"/>
      <c r="R1425" s="7"/>
      <c r="S1425" s="7"/>
    </row>
    <row r="1426" spans="16:19" x14ac:dyDescent="0.3">
      <c r="P1426" s="7"/>
      <c r="Q1426" s="7"/>
      <c r="R1426" s="7"/>
      <c r="S1426" s="7"/>
    </row>
    <row r="1427" spans="16:19" x14ac:dyDescent="0.3">
      <c r="P1427" s="7"/>
      <c r="Q1427" s="7"/>
      <c r="R1427" s="7"/>
      <c r="S1427" s="7"/>
    </row>
    <row r="1428" spans="16:19" x14ac:dyDescent="0.3">
      <c r="P1428" s="7"/>
      <c r="Q1428" s="7"/>
      <c r="R1428" s="7"/>
      <c r="S1428" s="7"/>
    </row>
    <row r="1429" spans="16:19" x14ac:dyDescent="0.3">
      <c r="P1429" s="7"/>
      <c r="Q1429" s="7"/>
      <c r="R1429" s="7"/>
      <c r="S1429" s="7"/>
    </row>
    <row r="1430" spans="16:19" x14ac:dyDescent="0.3">
      <c r="P1430" s="7"/>
      <c r="Q1430" s="7"/>
      <c r="R1430" s="7"/>
      <c r="S1430" s="7"/>
    </row>
    <row r="1431" spans="16:19" x14ac:dyDescent="0.3">
      <c r="P1431" s="7"/>
      <c r="Q1431" s="7"/>
      <c r="R1431" s="7"/>
      <c r="S1431" s="7"/>
    </row>
    <row r="1432" spans="16:19" x14ac:dyDescent="0.3">
      <c r="P1432" s="7"/>
      <c r="Q1432" s="7"/>
      <c r="R1432" s="7"/>
      <c r="S1432" s="7"/>
    </row>
    <row r="1433" spans="16:19" x14ac:dyDescent="0.3">
      <c r="P1433" s="7"/>
      <c r="Q1433" s="7"/>
      <c r="R1433" s="7"/>
      <c r="S1433" s="7"/>
    </row>
    <row r="1434" spans="16:19" x14ac:dyDescent="0.3">
      <c r="P1434" s="7"/>
      <c r="Q1434" s="7"/>
      <c r="R1434" s="7"/>
      <c r="S1434" s="7"/>
    </row>
    <row r="1435" spans="16:19" x14ac:dyDescent="0.3">
      <c r="P1435" s="7"/>
      <c r="Q1435" s="7"/>
      <c r="R1435" s="7"/>
      <c r="S1435" s="7"/>
    </row>
    <row r="1436" spans="16:19" x14ac:dyDescent="0.3">
      <c r="P1436" s="7"/>
      <c r="Q1436" s="7"/>
      <c r="R1436" s="7"/>
      <c r="S1436" s="7"/>
    </row>
    <row r="1437" spans="16:19" x14ac:dyDescent="0.3">
      <c r="P1437" s="7"/>
      <c r="Q1437" s="7"/>
      <c r="R1437" s="7"/>
      <c r="S1437" s="7"/>
    </row>
    <row r="1438" spans="16:19" x14ac:dyDescent="0.3">
      <c r="P1438" s="7"/>
      <c r="Q1438" s="7"/>
      <c r="R1438" s="7"/>
      <c r="S1438" s="7"/>
    </row>
    <row r="1439" spans="16:19" x14ac:dyDescent="0.3">
      <c r="P1439" s="7"/>
      <c r="Q1439" s="7"/>
      <c r="R1439" s="7"/>
      <c r="S1439" s="7"/>
    </row>
    <row r="1440" spans="16:19" x14ac:dyDescent="0.3">
      <c r="P1440" s="7"/>
      <c r="Q1440" s="7"/>
      <c r="R1440" s="7"/>
      <c r="S1440" s="7"/>
    </row>
    <row r="1441" spans="16:19" x14ac:dyDescent="0.3">
      <c r="P1441" s="7"/>
      <c r="Q1441" s="7"/>
      <c r="R1441" s="7"/>
      <c r="S1441" s="7"/>
    </row>
    <row r="1442" spans="16:19" x14ac:dyDescent="0.3">
      <c r="P1442" s="7"/>
      <c r="Q1442" s="7"/>
      <c r="R1442" s="7"/>
      <c r="S1442" s="7"/>
    </row>
    <row r="1443" spans="16:19" x14ac:dyDescent="0.3">
      <c r="P1443" s="7"/>
      <c r="Q1443" s="7"/>
      <c r="R1443" s="7"/>
      <c r="S1443" s="7"/>
    </row>
    <row r="1444" spans="16:19" x14ac:dyDescent="0.3">
      <c r="P1444" s="7"/>
      <c r="Q1444" s="7"/>
      <c r="R1444" s="7"/>
      <c r="S1444" s="7"/>
    </row>
    <row r="1445" spans="16:19" x14ac:dyDescent="0.3">
      <c r="P1445" s="7"/>
      <c r="Q1445" s="7"/>
      <c r="R1445" s="7"/>
      <c r="S1445" s="7"/>
    </row>
    <row r="1446" spans="16:19" x14ac:dyDescent="0.3">
      <c r="P1446" s="7"/>
      <c r="Q1446" s="7"/>
      <c r="R1446" s="7"/>
      <c r="S1446" s="7"/>
    </row>
    <row r="1447" spans="16:19" x14ac:dyDescent="0.3">
      <c r="P1447" s="7"/>
      <c r="Q1447" s="7"/>
      <c r="R1447" s="7"/>
      <c r="S1447" s="7"/>
    </row>
    <row r="1448" spans="16:19" x14ac:dyDescent="0.3">
      <c r="P1448" s="7"/>
      <c r="Q1448" s="7"/>
      <c r="R1448" s="7"/>
      <c r="S1448" s="7"/>
    </row>
    <row r="1449" spans="16:19" x14ac:dyDescent="0.3">
      <c r="P1449" s="7"/>
      <c r="Q1449" s="7"/>
      <c r="R1449" s="7"/>
      <c r="S1449" s="7"/>
    </row>
    <row r="1450" spans="16:19" x14ac:dyDescent="0.3">
      <c r="P1450" s="7"/>
      <c r="Q1450" s="7"/>
      <c r="R1450" s="7"/>
      <c r="S1450" s="7"/>
    </row>
    <row r="1451" spans="16:19" x14ac:dyDescent="0.3">
      <c r="P1451" s="7"/>
      <c r="Q1451" s="7"/>
      <c r="R1451" s="7"/>
      <c r="S1451" s="7"/>
    </row>
    <row r="1452" spans="16:19" x14ac:dyDescent="0.3">
      <c r="P1452" s="7"/>
      <c r="Q1452" s="7"/>
      <c r="R1452" s="7"/>
      <c r="S1452" s="7"/>
    </row>
    <row r="1453" spans="16:19" x14ac:dyDescent="0.3">
      <c r="P1453" s="7"/>
      <c r="Q1453" s="7"/>
      <c r="R1453" s="7"/>
      <c r="S1453" s="7"/>
    </row>
    <row r="1454" spans="16:19" x14ac:dyDescent="0.3">
      <c r="P1454" s="7"/>
      <c r="Q1454" s="7"/>
      <c r="R1454" s="7"/>
      <c r="S1454" s="7"/>
    </row>
    <row r="1455" spans="16:19" x14ac:dyDescent="0.3">
      <c r="P1455" s="7"/>
      <c r="Q1455" s="7"/>
      <c r="R1455" s="7"/>
      <c r="S1455" s="7"/>
    </row>
    <row r="1456" spans="16:19" x14ac:dyDescent="0.3">
      <c r="P1456" s="7"/>
      <c r="Q1456" s="7"/>
      <c r="R1456" s="7"/>
      <c r="S1456" s="7"/>
    </row>
    <row r="1457" spans="16:19" x14ac:dyDescent="0.3">
      <c r="P1457" s="7"/>
      <c r="Q1457" s="7"/>
      <c r="R1457" s="7"/>
      <c r="S1457" s="7"/>
    </row>
    <row r="1458" spans="16:19" x14ac:dyDescent="0.3">
      <c r="P1458" s="7"/>
      <c r="Q1458" s="7"/>
      <c r="R1458" s="7"/>
      <c r="S1458" s="7"/>
    </row>
    <row r="1459" spans="16:19" x14ac:dyDescent="0.3">
      <c r="P1459" s="7"/>
      <c r="Q1459" s="7"/>
      <c r="R1459" s="7"/>
      <c r="S1459" s="7"/>
    </row>
    <row r="1460" spans="16:19" x14ac:dyDescent="0.3">
      <c r="P1460" s="7"/>
      <c r="Q1460" s="7"/>
      <c r="R1460" s="7"/>
      <c r="S1460" s="7"/>
    </row>
    <row r="1461" spans="16:19" x14ac:dyDescent="0.3">
      <c r="P1461" s="7"/>
      <c r="Q1461" s="7"/>
      <c r="R1461" s="7"/>
      <c r="S1461" s="7"/>
    </row>
    <row r="1462" spans="16:19" x14ac:dyDescent="0.3">
      <c r="P1462" s="7"/>
      <c r="Q1462" s="7"/>
      <c r="R1462" s="7"/>
      <c r="S1462" s="7"/>
    </row>
    <row r="1463" spans="16:19" x14ac:dyDescent="0.3">
      <c r="P1463" s="7"/>
      <c r="Q1463" s="7"/>
      <c r="R1463" s="7"/>
      <c r="S1463" s="7"/>
    </row>
    <row r="1464" spans="16:19" x14ac:dyDescent="0.3">
      <c r="P1464" s="7"/>
      <c r="Q1464" s="7"/>
      <c r="R1464" s="7"/>
      <c r="S1464" s="7"/>
    </row>
    <row r="1465" spans="16:19" x14ac:dyDescent="0.3">
      <c r="P1465" s="7"/>
      <c r="Q1465" s="7"/>
      <c r="R1465" s="7"/>
      <c r="S1465" s="7"/>
    </row>
    <row r="1466" spans="16:19" x14ac:dyDescent="0.3">
      <c r="P1466" s="7"/>
      <c r="Q1466" s="7"/>
      <c r="R1466" s="7"/>
      <c r="S1466" s="7"/>
    </row>
    <row r="1467" spans="16:19" x14ac:dyDescent="0.3">
      <c r="P1467" s="7"/>
      <c r="Q1467" s="7"/>
      <c r="R1467" s="7"/>
      <c r="S1467" s="7"/>
    </row>
    <row r="1468" spans="16:19" x14ac:dyDescent="0.3">
      <c r="P1468" s="7"/>
      <c r="Q1468" s="7"/>
      <c r="R1468" s="7"/>
      <c r="S1468" s="7"/>
    </row>
    <row r="1469" spans="16:19" x14ac:dyDescent="0.3">
      <c r="P1469" s="7"/>
      <c r="Q1469" s="7"/>
      <c r="R1469" s="7"/>
      <c r="S1469" s="7"/>
    </row>
    <row r="1470" spans="16:19" x14ac:dyDescent="0.3">
      <c r="P1470" s="7"/>
      <c r="Q1470" s="7"/>
      <c r="R1470" s="7"/>
      <c r="S1470" s="7"/>
    </row>
    <row r="1471" spans="16:19" x14ac:dyDescent="0.3">
      <c r="P1471" s="7"/>
      <c r="Q1471" s="7"/>
      <c r="R1471" s="7"/>
      <c r="S1471" s="7"/>
    </row>
    <row r="1472" spans="16:19" x14ac:dyDescent="0.3">
      <c r="P1472" s="7"/>
      <c r="Q1472" s="7"/>
      <c r="R1472" s="7"/>
      <c r="S1472" s="7"/>
    </row>
    <row r="1473" spans="16:19" x14ac:dyDescent="0.3">
      <c r="P1473" s="7"/>
      <c r="Q1473" s="7"/>
      <c r="R1473" s="7"/>
      <c r="S1473" s="7"/>
    </row>
    <row r="1474" spans="16:19" x14ac:dyDescent="0.3">
      <c r="P1474" s="7"/>
      <c r="Q1474" s="7"/>
      <c r="R1474" s="7"/>
      <c r="S1474" s="7"/>
    </row>
    <row r="1475" spans="16:19" x14ac:dyDescent="0.3">
      <c r="P1475" s="7"/>
      <c r="Q1475" s="7"/>
      <c r="R1475" s="7"/>
      <c r="S1475" s="7"/>
    </row>
    <row r="1476" spans="16:19" x14ac:dyDescent="0.3">
      <c r="P1476" s="7"/>
      <c r="Q1476" s="7"/>
      <c r="R1476" s="7"/>
      <c r="S1476" s="7"/>
    </row>
    <row r="1477" spans="16:19" x14ac:dyDescent="0.3">
      <c r="P1477" s="7"/>
      <c r="Q1477" s="7"/>
      <c r="R1477" s="7"/>
      <c r="S1477" s="7"/>
    </row>
    <row r="1478" spans="16:19" x14ac:dyDescent="0.3">
      <c r="P1478" s="7"/>
      <c r="Q1478" s="7"/>
      <c r="R1478" s="7"/>
      <c r="S1478" s="7"/>
    </row>
    <row r="1479" spans="16:19" x14ac:dyDescent="0.3">
      <c r="P1479" s="7"/>
      <c r="Q1479" s="7"/>
      <c r="R1479" s="7"/>
      <c r="S1479" s="7"/>
    </row>
    <row r="1480" spans="16:19" x14ac:dyDescent="0.3">
      <c r="P1480" s="7"/>
      <c r="Q1480" s="7"/>
      <c r="R1480" s="7"/>
      <c r="S1480" s="7"/>
    </row>
    <row r="1481" spans="16:19" x14ac:dyDescent="0.3">
      <c r="P1481" s="7"/>
      <c r="Q1481" s="7"/>
      <c r="R1481" s="7"/>
      <c r="S1481" s="7"/>
    </row>
    <row r="1482" spans="16:19" x14ac:dyDescent="0.3">
      <c r="P1482" s="7"/>
      <c r="Q1482" s="7"/>
      <c r="R1482" s="7"/>
      <c r="S1482" s="7"/>
    </row>
    <row r="1483" spans="16:19" x14ac:dyDescent="0.3">
      <c r="P1483" s="7"/>
      <c r="Q1483" s="7"/>
      <c r="R1483" s="7"/>
      <c r="S1483" s="7"/>
    </row>
    <row r="1484" spans="16:19" x14ac:dyDescent="0.3">
      <c r="P1484" s="7"/>
      <c r="Q1484" s="7"/>
      <c r="R1484" s="7"/>
      <c r="S1484" s="7"/>
    </row>
    <row r="1485" spans="16:19" x14ac:dyDescent="0.3">
      <c r="P1485" s="7"/>
      <c r="Q1485" s="7"/>
      <c r="R1485" s="7"/>
      <c r="S1485" s="7"/>
    </row>
    <row r="1486" spans="16:19" x14ac:dyDescent="0.3">
      <c r="P1486" s="7"/>
      <c r="Q1486" s="7"/>
      <c r="R1486" s="7"/>
      <c r="S1486" s="7"/>
    </row>
    <row r="1487" spans="16:19" x14ac:dyDescent="0.3">
      <c r="P1487" s="7"/>
      <c r="Q1487" s="7"/>
      <c r="R1487" s="7"/>
      <c r="S1487" s="7"/>
    </row>
    <row r="1488" spans="16:19" x14ac:dyDescent="0.3">
      <c r="P1488" s="7"/>
      <c r="Q1488" s="7"/>
      <c r="R1488" s="7"/>
      <c r="S1488" s="7"/>
    </row>
    <row r="1489" spans="16:19" x14ac:dyDescent="0.3">
      <c r="P1489" s="7"/>
      <c r="Q1489" s="7"/>
      <c r="R1489" s="7"/>
      <c r="S1489" s="7"/>
    </row>
    <row r="1490" spans="16:19" x14ac:dyDescent="0.3">
      <c r="P1490" s="7"/>
      <c r="Q1490" s="7"/>
      <c r="R1490" s="7"/>
      <c r="S1490" s="7"/>
    </row>
    <row r="1491" spans="16:19" x14ac:dyDescent="0.3">
      <c r="P1491" s="7"/>
      <c r="Q1491" s="7"/>
      <c r="R1491" s="7"/>
      <c r="S1491" s="7"/>
    </row>
    <row r="1492" spans="16:19" x14ac:dyDescent="0.3">
      <c r="P1492" s="7"/>
      <c r="Q1492" s="7"/>
      <c r="R1492" s="7"/>
      <c r="S1492" s="7"/>
    </row>
    <row r="1493" spans="16:19" x14ac:dyDescent="0.3">
      <c r="P1493" s="7"/>
      <c r="Q1493" s="7"/>
      <c r="R1493" s="7"/>
      <c r="S1493" s="7"/>
    </row>
    <row r="1494" spans="16:19" x14ac:dyDescent="0.3">
      <c r="P1494" s="7"/>
      <c r="Q1494" s="7"/>
      <c r="R1494" s="7"/>
      <c r="S1494" s="7"/>
    </row>
    <row r="1495" spans="16:19" x14ac:dyDescent="0.3">
      <c r="P1495" s="7"/>
      <c r="Q1495" s="7"/>
      <c r="R1495" s="7"/>
      <c r="S1495" s="7"/>
    </row>
    <row r="1496" spans="16:19" x14ac:dyDescent="0.3">
      <c r="P1496" s="7"/>
      <c r="Q1496" s="7"/>
      <c r="R1496" s="7"/>
      <c r="S1496" s="7"/>
    </row>
    <row r="1497" spans="16:19" x14ac:dyDescent="0.3">
      <c r="P1497" s="7"/>
      <c r="Q1497" s="7"/>
      <c r="R1497" s="7"/>
      <c r="S1497" s="7"/>
    </row>
    <row r="1498" spans="16:19" x14ac:dyDescent="0.3">
      <c r="P1498" s="7"/>
      <c r="Q1498" s="7"/>
      <c r="R1498" s="7"/>
      <c r="S1498" s="7"/>
    </row>
    <row r="1499" spans="16:19" x14ac:dyDescent="0.3">
      <c r="P1499" s="7"/>
      <c r="Q1499" s="7"/>
      <c r="R1499" s="7"/>
      <c r="S1499" s="7"/>
    </row>
    <row r="1500" spans="16:19" x14ac:dyDescent="0.3">
      <c r="P1500" s="7"/>
      <c r="Q1500" s="7"/>
      <c r="R1500" s="7"/>
      <c r="S1500" s="7"/>
    </row>
    <row r="1501" spans="16:19" x14ac:dyDescent="0.3">
      <c r="P1501" s="7"/>
      <c r="Q1501" s="7"/>
      <c r="R1501" s="7"/>
      <c r="S1501" s="7"/>
    </row>
    <row r="1502" spans="16:19" x14ac:dyDescent="0.3">
      <c r="P1502" s="7"/>
      <c r="Q1502" s="7"/>
      <c r="R1502" s="7"/>
      <c r="S1502" s="7"/>
    </row>
    <row r="1503" spans="16:19" x14ac:dyDescent="0.3">
      <c r="P1503" s="7"/>
      <c r="Q1503" s="7"/>
      <c r="R1503" s="7"/>
      <c r="S1503" s="7"/>
    </row>
    <row r="1504" spans="16:19" x14ac:dyDescent="0.3">
      <c r="P1504" s="7"/>
      <c r="Q1504" s="7"/>
      <c r="R1504" s="7"/>
      <c r="S1504" s="7"/>
    </row>
    <row r="1505" spans="16:19" x14ac:dyDescent="0.3">
      <c r="P1505" s="7"/>
      <c r="Q1505" s="7"/>
      <c r="R1505" s="7"/>
      <c r="S1505" s="7"/>
    </row>
    <row r="1506" spans="16:19" x14ac:dyDescent="0.3">
      <c r="P1506" s="7"/>
      <c r="Q1506" s="7"/>
      <c r="R1506" s="7"/>
      <c r="S1506" s="7"/>
    </row>
    <row r="1507" spans="16:19" x14ac:dyDescent="0.3">
      <c r="P1507" s="7"/>
      <c r="Q1507" s="7"/>
      <c r="R1507" s="7"/>
      <c r="S1507" s="7"/>
    </row>
    <row r="1508" spans="16:19" x14ac:dyDescent="0.3">
      <c r="P1508" s="7"/>
      <c r="Q1508" s="7"/>
      <c r="R1508" s="7"/>
      <c r="S1508" s="7"/>
    </row>
    <row r="1509" spans="16:19" x14ac:dyDescent="0.3">
      <c r="P1509" s="7"/>
      <c r="Q1509" s="7"/>
      <c r="R1509" s="7"/>
      <c r="S1509" s="7"/>
    </row>
    <row r="1510" spans="16:19" x14ac:dyDescent="0.3">
      <c r="P1510" s="7"/>
      <c r="Q1510" s="7"/>
      <c r="R1510" s="7"/>
      <c r="S1510" s="7"/>
    </row>
    <row r="1511" spans="16:19" x14ac:dyDescent="0.3">
      <c r="P1511" s="7"/>
      <c r="Q1511" s="7"/>
      <c r="R1511" s="7"/>
      <c r="S1511" s="7"/>
    </row>
    <row r="1512" spans="16:19" x14ac:dyDescent="0.3">
      <c r="P1512" s="7"/>
      <c r="Q1512" s="7"/>
      <c r="R1512" s="7"/>
      <c r="S1512" s="7"/>
    </row>
    <row r="1513" spans="16:19" x14ac:dyDescent="0.3">
      <c r="P1513" s="7"/>
      <c r="Q1513" s="7"/>
      <c r="R1513" s="7"/>
      <c r="S1513" s="7"/>
    </row>
    <row r="1514" spans="16:19" x14ac:dyDescent="0.3">
      <c r="P1514" s="7"/>
      <c r="Q1514" s="7"/>
      <c r="R1514" s="7"/>
      <c r="S1514" s="7"/>
    </row>
    <row r="1515" spans="16:19" x14ac:dyDescent="0.3">
      <c r="P1515" s="7"/>
      <c r="Q1515" s="7"/>
      <c r="R1515" s="7"/>
      <c r="S1515" s="7"/>
    </row>
    <row r="1516" spans="16:19" x14ac:dyDescent="0.3">
      <c r="P1516" s="7"/>
      <c r="Q1516" s="7"/>
      <c r="R1516" s="7"/>
      <c r="S1516" s="7"/>
    </row>
    <row r="1517" spans="16:19" x14ac:dyDescent="0.3">
      <c r="P1517" s="7"/>
      <c r="Q1517" s="7"/>
      <c r="R1517" s="7"/>
      <c r="S1517" s="7"/>
    </row>
    <row r="1518" spans="16:19" x14ac:dyDescent="0.3">
      <c r="P1518" s="7"/>
      <c r="Q1518" s="7"/>
      <c r="R1518" s="7"/>
      <c r="S1518" s="7"/>
    </row>
    <row r="1519" spans="16:19" x14ac:dyDescent="0.3">
      <c r="P1519" s="7"/>
      <c r="Q1519" s="7"/>
      <c r="R1519" s="7"/>
      <c r="S1519" s="7"/>
    </row>
    <row r="1520" spans="16:19" x14ac:dyDescent="0.3">
      <c r="P1520" s="7"/>
      <c r="Q1520" s="7"/>
      <c r="R1520" s="7"/>
      <c r="S1520" s="7"/>
    </row>
    <row r="1521" spans="16:19" x14ac:dyDescent="0.3">
      <c r="P1521" s="7"/>
      <c r="Q1521" s="7"/>
      <c r="R1521" s="7"/>
      <c r="S1521" s="7"/>
    </row>
    <row r="1522" spans="16:19" x14ac:dyDescent="0.3">
      <c r="P1522" s="7"/>
      <c r="Q1522" s="7"/>
      <c r="R1522" s="7"/>
      <c r="S1522" s="7"/>
    </row>
    <row r="1523" spans="16:19" x14ac:dyDescent="0.3">
      <c r="P1523" s="7"/>
      <c r="Q1523" s="7"/>
      <c r="R1523" s="7"/>
      <c r="S1523" s="7"/>
    </row>
    <row r="1524" spans="16:19" x14ac:dyDescent="0.3">
      <c r="P1524" s="7"/>
      <c r="Q1524" s="7"/>
      <c r="R1524" s="7"/>
      <c r="S1524" s="7"/>
    </row>
    <row r="1525" spans="16:19" x14ac:dyDescent="0.3">
      <c r="P1525" s="7"/>
      <c r="Q1525" s="7"/>
      <c r="R1525" s="7"/>
      <c r="S1525" s="7"/>
    </row>
    <row r="1526" spans="16:19" x14ac:dyDescent="0.3">
      <c r="P1526" s="7"/>
      <c r="Q1526" s="7"/>
      <c r="R1526" s="7"/>
      <c r="S1526" s="7"/>
    </row>
    <row r="1527" spans="16:19" x14ac:dyDescent="0.3">
      <c r="P1527" s="7"/>
      <c r="Q1527" s="7"/>
      <c r="R1527" s="7"/>
      <c r="S1527" s="7"/>
    </row>
    <row r="1528" spans="16:19" x14ac:dyDescent="0.3">
      <c r="P1528" s="7"/>
      <c r="Q1528" s="7"/>
      <c r="R1528" s="7"/>
      <c r="S1528" s="7"/>
    </row>
    <row r="1529" spans="16:19" x14ac:dyDescent="0.3">
      <c r="P1529" s="7"/>
      <c r="Q1529" s="7"/>
      <c r="R1529" s="7"/>
      <c r="S1529" s="7"/>
    </row>
    <row r="1530" spans="16:19" x14ac:dyDescent="0.3">
      <c r="P1530" s="7"/>
      <c r="Q1530" s="7"/>
      <c r="R1530" s="7"/>
      <c r="S1530" s="7"/>
    </row>
    <row r="1531" spans="16:19" x14ac:dyDescent="0.3">
      <c r="P1531" s="7"/>
      <c r="Q1531" s="7"/>
      <c r="R1531" s="7"/>
      <c r="S1531" s="7"/>
    </row>
    <row r="1532" spans="16:19" x14ac:dyDescent="0.3">
      <c r="P1532" s="7"/>
      <c r="Q1532" s="7"/>
      <c r="R1532" s="7"/>
      <c r="S1532" s="7"/>
    </row>
    <row r="1533" spans="16:19" x14ac:dyDescent="0.3">
      <c r="P1533" s="7"/>
      <c r="Q1533" s="7"/>
      <c r="R1533" s="7"/>
      <c r="S1533" s="7"/>
    </row>
    <row r="1534" spans="16:19" x14ac:dyDescent="0.3">
      <c r="P1534" s="7"/>
      <c r="Q1534" s="7"/>
      <c r="R1534" s="7"/>
      <c r="S1534" s="7"/>
    </row>
    <row r="1535" spans="16:19" x14ac:dyDescent="0.3">
      <c r="P1535" s="7"/>
      <c r="Q1535" s="7"/>
      <c r="R1535" s="7"/>
      <c r="S1535" s="7"/>
    </row>
    <row r="1536" spans="16:19" x14ac:dyDescent="0.3">
      <c r="P1536" s="7"/>
      <c r="Q1536" s="7"/>
      <c r="R1536" s="7"/>
      <c r="S1536" s="7"/>
    </row>
    <row r="1537" spans="16:19" x14ac:dyDescent="0.3">
      <c r="P1537" s="7"/>
      <c r="Q1537" s="7"/>
      <c r="R1537" s="7"/>
      <c r="S1537" s="7"/>
    </row>
    <row r="1538" spans="16:19" x14ac:dyDescent="0.3">
      <c r="P1538" s="7"/>
      <c r="Q1538" s="7"/>
      <c r="R1538" s="7"/>
      <c r="S1538" s="7"/>
    </row>
    <row r="1539" spans="16:19" x14ac:dyDescent="0.3">
      <c r="P1539" s="7"/>
      <c r="Q1539" s="7"/>
      <c r="R1539" s="7"/>
      <c r="S1539" s="7"/>
    </row>
    <row r="1540" spans="16:19" x14ac:dyDescent="0.3">
      <c r="P1540" s="7"/>
      <c r="Q1540" s="7"/>
      <c r="R1540" s="7"/>
      <c r="S1540" s="7"/>
    </row>
    <row r="1541" spans="16:19" x14ac:dyDescent="0.3">
      <c r="P1541" s="7"/>
      <c r="Q1541" s="7"/>
      <c r="R1541" s="7"/>
      <c r="S1541" s="7"/>
    </row>
    <row r="1542" spans="16:19" x14ac:dyDescent="0.3">
      <c r="P1542" s="7"/>
      <c r="Q1542" s="7"/>
      <c r="R1542" s="7"/>
      <c r="S1542" s="7"/>
    </row>
    <row r="1543" spans="16:19" x14ac:dyDescent="0.3">
      <c r="P1543" s="7"/>
      <c r="Q1543" s="7"/>
      <c r="R1543" s="7"/>
      <c r="S1543" s="7"/>
    </row>
    <row r="1544" spans="16:19" x14ac:dyDescent="0.3">
      <c r="P1544" s="7"/>
      <c r="Q1544" s="7"/>
      <c r="R1544" s="7"/>
      <c r="S1544" s="7"/>
    </row>
    <row r="1545" spans="16:19" x14ac:dyDescent="0.3">
      <c r="P1545" s="7"/>
      <c r="Q1545" s="7"/>
      <c r="R1545" s="7"/>
      <c r="S1545" s="7"/>
    </row>
    <row r="1546" spans="16:19" x14ac:dyDescent="0.3">
      <c r="P1546" s="7"/>
      <c r="Q1546" s="7"/>
      <c r="R1546" s="7"/>
      <c r="S1546" s="7"/>
    </row>
    <row r="1547" spans="16:19" x14ac:dyDescent="0.3">
      <c r="P1547" s="7"/>
      <c r="Q1547" s="7"/>
      <c r="R1547" s="7"/>
      <c r="S1547" s="7"/>
    </row>
    <row r="1548" spans="16:19" x14ac:dyDescent="0.3">
      <c r="P1548" s="7"/>
      <c r="Q1548" s="7"/>
      <c r="R1548" s="7"/>
      <c r="S1548" s="7"/>
    </row>
    <row r="1549" spans="16:19" x14ac:dyDescent="0.3">
      <c r="P1549" s="7"/>
      <c r="Q1549" s="7"/>
      <c r="R1549" s="7"/>
      <c r="S1549" s="7"/>
    </row>
    <row r="1550" spans="16:19" x14ac:dyDescent="0.3">
      <c r="P1550" s="7"/>
      <c r="Q1550" s="7"/>
      <c r="R1550" s="7"/>
      <c r="S1550" s="7"/>
    </row>
    <row r="1551" spans="16:19" x14ac:dyDescent="0.3">
      <c r="P1551" s="7"/>
      <c r="Q1551" s="7"/>
      <c r="R1551" s="7"/>
      <c r="S1551" s="7"/>
    </row>
    <row r="1552" spans="16:19" x14ac:dyDescent="0.3">
      <c r="P1552" s="7"/>
      <c r="Q1552" s="7"/>
      <c r="R1552" s="7"/>
      <c r="S1552" s="7"/>
    </row>
    <row r="1553" spans="16:19" x14ac:dyDescent="0.3">
      <c r="P1553" s="7"/>
      <c r="Q1553" s="7"/>
      <c r="R1553" s="7"/>
      <c r="S1553" s="7"/>
    </row>
    <row r="1554" spans="16:19" x14ac:dyDescent="0.3">
      <c r="P1554" s="7"/>
      <c r="Q1554" s="7"/>
      <c r="R1554" s="7"/>
      <c r="S1554" s="7"/>
    </row>
    <row r="1555" spans="16:19" x14ac:dyDescent="0.3">
      <c r="P1555" s="7"/>
      <c r="Q1555" s="7"/>
      <c r="R1555" s="7"/>
      <c r="S1555" s="7"/>
    </row>
    <row r="1556" spans="16:19" x14ac:dyDescent="0.3">
      <c r="P1556" s="7"/>
      <c r="Q1556" s="7"/>
      <c r="R1556" s="7"/>
      <c r="S1556" s="7"/>
    </row>
    <row r="1557" spans="16:19" x14ac:dyDescent="0.3">
      <c r="P1557" s="7"/>
      <c r="Q1557" s="7"/>
      <c r="R1557" s="7"/>
      <c r="S1557" s="7"/>
    </row>
    <row r="1558" spans="16:19" x14ac:dyDescent="0.3">
      <c r="P1558" s="7"/>
      <c r="Q1558" s="7"/>
      <c r="R1558" s="7"/>
      <c r="S1558" s="7"/>
    </row>
    <row r="1559" spans="16:19" x14ac:dyDescent="0.3">
      <c r="P1559" s="7"/>
      <c r="Q1559" s="7"/>
      <c r="R1559" s="7"/>
      <c r="S1559" s="7"/>
    </row>
    <row r="1560" spans="16:19" x14ac:dyDescent="0.3">
      <c r="P1560" s="7"/>
      <c r="Q1560" s="7"/>
      <c r="R1560" s="7"/>
      <c r="S1560" s="7"/>
    </row>
    <row r="1561" spans="16:19" x14ac:dyDescent="0.3">
      <c r="P1561" s="7"/>
      <c r="Q1561" s="7"/>
      <c r="R1561" s="7"/>
      <c r="S1561" s="7"/>
    </row>
    <row r="1562" spans="16:19" x14ac:dyDescent="0.3">
      <c r="P1562" s="7"/>
      <c r="Q1562" s="7"/>
      <c r="R1562" s="7"/>
      <c r="S1562" s="7"/>
    </row>
    <row r="1563" spans="16:19" x14ac:dyDescent="0.3">
      <c r="P1563" s="7"/>
      <c r="Q1563" s="7"/>
      <c r="R1563" s="7"/>
      <c r="S1563" s="7"/>
    </row>
    <row r="1564" spans="16:19" x14ac:dyDescent="0.3">
      <c r="P1564" s="7"/>
      <c r="Q1564" s="7"/>
      <c r="R1564" s="7"/>
      <c r="S1564" s="7"/>
    </row>
    <row r="1565" spans="16:19" x14ac:dyDescent="0.3">
      <c r="P1565" s="7"/>
      <c r="Q1565" s="7"/>
      <c r="R1565" s="7"/>
      <c r="S1565" s="7"/>
    </row>
    <row r="1566" spans="16:19" x14ac:dyDescent="0.3">
      <c r="P1566" s="7"/>
      <c r="Q1566" s="7"/>
      <c r="R1566" s="7"/>
      <c r="S1566" s="7"/>
    </row>
    <row r="1567" spans="16:19" x14ac:dyDescent="0.3">
      <c r="P1567" s="7"/>
      <c r="Q1567" s="7"/>
      <c r="R1567" s="7"/>
      <c r="S1567" s="7"/>
    </row>
    <row r="1568" spans="16:19" x14ac:dyDescent="0.3">
      <c r="P1568" s="7"/>
      <c r="Q1568" s="7"/>
      <c r="R1568" s="7"/>
      <c r="S1568" s="7"/>
    </row>
    <row r="1569" spans="16:19" x14ac:dyDescent="0.3">
      <c r="P1569" s="7"/>
      <c r="Q1569" s="7"/>
      <c r="R1569" s="7"/>
      <c r="S1569" s="7"/>
    </row>
    <row r="1570" spans="16:19" x14ac:dyDescent="0.3">
      <c r="P1570" s="7"/>
      <c r="Q1570" s="7"/>
      <c r="R1570" s="7"/>
      <c r="S1570" s="7"/>
    </row>
    <row r="1571" spans="16:19" x14ac:dyDescent="0.3">
      <c r="P1571" s="7"/>
      <c r="Q1571" s="7"/>
      <c r="R1571" s="7"/>
      <c r="S1571" s="7"/>
    </row>
    <row r="1572" spans="16:19" x14ac:dyDescent="0.3">
      <c r="P1572" s="7"/>
      <c r="Q1572" s="7"/>
      <c r="R1572" s="7"/>
      <c r="S1572" s="7"/>
    </row>
    <row r="1573" spans="16:19" x14ac:dyDescent="0.3">
      <c r="P1573" s="7"/>
      <c r="Q1573" s="7"/>
      <c r="R1573" s="7"/>
      <c r="S1573" s="7"/>
    </row>
    <row r="1574" spans="16:19" x14ac:dyDescent="0.3">
      <c r="P1574" s="7"/>
      <c r="Q1574" s="7"/>
      <c r="R1574" s="7"/>
      <c r="S1574" s="7"/>
    </row>
    <row r="1575" spans="16:19" x14ac:dyDescent="0.3">
      <c r="P1575" s="7"/>
      <c r="Q1575" s="7"/>
      <c r="R1575" s="7"/>
      <c r="S1575" s="7"/>
    </row>
    <row r="1576" spans="16:19" x14ac:dyDescent="0.3">
      <c r="P1576" s="7"/>
      <c r="Q1576" s="7"/>
      <c r="R1576" s="7"/>
      <c r="S1576" s="7"/>
    </row>
    <row r="1577" spans="16:19" x14ac:dyDescent="0.3">
      <c r="P1577" s="7"/>
      <c r="Q1577" s="7"/>
      <c r="R1577" s="7"/>
      <c r="S1577" s="7"/>
    </row>
    <row r="1578" spans="16:19" x14ac:dyDescent="0.3">
      <c r="P1578" s="7"/>
      <c r="Q1578" s="7"/>
      <c r="R1578" s="7"/>
      <c r="S1578" s="7"/>
    </row>
    <row r="1579" spans="16:19" x14ac:dyDescent="0.3">
      <c r="P1579" s="7"/>
      <c r="Q1579" s="7"/>
      <c r="R1579" s="7"/>
      <c r="S1579" s="7"/>
    </row>
    <row r="1580" spans="16:19" x14ac:dyDescent="0.3">
      <c r="P1580" s="7"/>
      <c r="Q1580" s="7"/>
      <c r="R1580" s="7"/>
      <c r="S1580" s="7"/>
    </row>
    <row r="1581" spans="16:19" x14ac:dyDescent="0.3">
      <c r="P1581" s="7"/>
      <c r="Q1581" s="7"/>
      <c r="R1581" s="7"/>
      <c r="S1581" s="7"/>
    </row>
    <row r="1582" spans="16:19" x14ac:dyDescent="0.3">
      <c r="P1582" s="7"/>
      <c r="Q1582" s="7"/>
      <c r="R1582" s="7"/>
      <c r="S1582" s="7"/>
    </row>
    <row r="1583" spans="16:19" x14ac:dyDescent="0.3">
      <c r="P1583" s="7"/>
      <c r="Q1583" s="7"/>
      <c r="R1583" s="7"/>
      <c r="S1583" s="7"/>
    </row>
    <row r="1584" spans="16:19" x14ac:dyDescent="0.3">
      <c r="P1584" s="7"/>
      <c r="Q1584" s="7"/>
      <c r="R1584" s="7"/>
      <c r="S1584" s="7"/>
    </row>
    <row r="1585" spans="16:19" x14ac:dyDescent="0.3">
      <c r="P1585" s="7"/>
      <c r="Q1585" s="7"/>
      <c r="R1585" s="7"/>
      <c r="S1585" s="7"/>
    </row>
    <row r="1586" spans="16:19" x14ac:dyDescent="0.3">
      <c r="P1586" s="7"/>
      <c r="Q1586" s="7"/>
      <c r="R1586" s="7"/>
      <c r="S1586" s="7"/>
    </row>
    <row r="1587" spans="16:19" x14ac:dyDescent="0.3">
      <c r="P1587" s="7"/>
      <c r="Q1587" s="7"/>
      <c r="R1587" s="7"/>
      <c r="S1587" s="7"/>
    </row>
    <row r="1588" spans="16:19" x14ac:dyDescent="0.3">
      <c r="P1588" s="7"/>
      <c r="Q1588" s="7"/>
      <c r="R1588" s="7"/>
      <c r="S1588" s="7"/>
    </row>
    <row r="1589" spans="16:19" x14ac:dyDescent="0.3">
      <c r="P1589" s="7"/>
      <c r="Q1589" s="7"/>
      <c r="R1589" s="7"/>
      <c r="S1589" s="7"/>
    </row>
    <row r="1590" spans="16:19" x14ac:dyDescent="0.3">
      <c r="P1590" s="7"/>
      <c r="Q1590" s="7"/>
      <c r="R1590" s="7"/>
      <c r="S1590" s="7"/>
    </row>
    <row r="1591" spans="16:19" x14ac:dyDescent="0.3">
      <c r="P1591" s="7"/>
      <c r="Q1591" s="7"/>
      <c r="R1591" s="7"/>
      <c r="S1591" s="7"/>
    </row>
    <row r="1592" spans="16:19" x14ac:dyDescent="0.3">
      <c r="P1592" s="7"/>
      <c r="Q1592" s="7"/>
      <c r="R1592" s="7"/>
      <c r="S1592" s="7"/>
    </row>
    <row r="1593" spans="16:19" x14ac:dyDescent="0.3">
      <c r="P1593" s="7"/>
      <c r="Q1593" s="7"/>
      <c r="R1593" s="7"/>
      <c r="S1593" s="7"/>
    </row>
    <row r="1594" spans="16:19" x14ac:dyDescent="0.3">
      <c r="P1594" s="7"/>
      <c r="Q1594" s="7"/>
      <c r="R1594" s="7"/>
      <c r="S1594" s="7"/>
    </row>
    <row r="1595" spans="16:19" x14ac:dyDescent="0.3">
      <c r="P1595" s="7"/>
      <c r="Q1595" s="7"/>
      <c r="R1595" s="7"/>
      <c r="S1595" s="7"/>
    </row>
    <row r="1596" spans="16:19" x14ac:dyDescent="0.3">
      <c r="P1596" s="7"/>
      <c r="Q1596" s="7"/>
      <c r="R1596" s="7"/>
      <c r="S1596" s="7"/>
    </row>
    <row r="1597" spans="16:19" x14ac:dyDescent="0.3">
      <c r="P1597" s="7"/>
      <c r="Q1597" s="7"/>
      <c r="R1597" s="7"/>
      <c r="S1597" s="7"/>
    </row>
    <row r="1598" spans="16:19" x14ac:dyDescent="0.3">
      <c r="P1598" s="7"/>
      <c r="Q1598" s="7"/>
      <c r="R1598" s="7"/>
      <c r="S1598" s="7"/>
    </row>
    <row r="1599" spans="16:19" x14ac:dyDescent="0.3">
      <c r="P1599" s="7"/>
      <c r="Q1599" s="7"/>
      <c r="R1599" s="7"/>
      <c r="S1599" s="7"/>
    </row>
    <row r="1600" spans="16:19" x14ac:dyDescent="0.3">
      <c r="P1600" s="7"/>
      <c r="Q1600" s="7"/>
      <c r="R1600" s="7"/>
      <c r="S1600" s="7"/>
    </row>
    <row r="1601" spans="16:19" x14ac:dyDescent="0.3">
      <c r="P1601" s="7"/>
      <c r="Q1601" s="7"/>
      <c r="R1601" s="7"/>
      <c r="S1601" s="7"/>
    </row>
    <row r="1602" spans="16:19" x14ac:dyDescent="0.3">
      <c r="P1602" s="7"/>
      <c r="Q1602" s="7"/>
      <c r="R1602" s="7"/>
      <c r="S1602" s="7"/>
    </row>
    <row r="1603" spans="16:19" x14ac:dyDescent="0.3">
      <c r="P1603" s="7"/>
      <c r="Q1603" s="7"/>
      <c r="R1603" s="7"/>
      <c r="S1603" s="7"/>
    </row>
    <row r="1604" spans="16:19" x14ac:dyDescent="0.3">
      <c r="P1604" s="7"/>
      <c r="Q1604" s="7"/>
      <c r="R1604" s="7"/>
      <c r="S1604" s="7"/>
    </row>
    <row r="1605" spans="16:19" x14ac:dyDescent="0.3">
      <c r="P1605" s="7"/>
      <c r="Q1605" s="7"/>
      <c r="R1605" s="7"/>
      <c r="S1605" s="7"/>
    </row>
    <row r="1606" spans="16:19" x14ac:dyDescent="0.3">
      <c r="P1606" s="7"/>
      <c r="Q1606" s="7"/>
      <c r="R1606" s="7"/>
      <c r="S1606" s="7"/>
    </row>
    <row r="1607" spans="16:19" x14ac:dyDescent="0.3">
      <c r="P1607" s="7"/>
      <c r="Q1607" s="7"/>
      <c r="R1607" s="7"/>
      <c r="S1607" s="7"/>
    </row>
    <row r="1608" spans="16:19" x14ac:dyDescent="0.3">
      <c r="P1608" s="7"/>
      <c r="Q1608" s="7"/>
      <c r="R1608" s="7"/>
      <c r="S1608" s="7"/>
    </row>
    <row r="1609" spans="16:19" x14ac:dyDescent="0.3">
      <c r="P1609" s="7"/>
      <c r="Q1609" s="7"/>
      <c r="R1609" s="7"/>
      <c r="S1609" s="7"/>
    </row>
    <row r="1610" spans="16:19" x14ac:dyDescent="0.3">
      <c r="P1610" s="7"/>
      <c r="Q1610" s="7"/>
      <c r="R1610" s="7"/>
      <c r="S1610" s="7"/>
    </row>
    <row r="1611" spans="16:19" x14ac:dyDescent="0.3">
      <c r="P1611" s="7"/>
      <c r="Q1611" s="7"/>
      <c r="R1611" s="7"/>
      <c r="S1611" s="7"/>
    </row>
    <row r="1612" spans="16:19" x14ac:dyDescent="0.3">
      <c r="P1612" s="7"/>
      <c r="Q1612" s="7"/>
      <c r="R1612" s="7"/>
      <c r="S1612" s="7"/>
    </row>
    <row r="1613" spans="16:19" x14ac:dyDescent="0.3">
      <c r="P1613" s="7"/>
      <c r="Q1613" s="7"/>
      <c r="R1613" s="7"/>
      <c r="S1613" s="7"/>
    </row>
    <row r="1614" spans="16:19" x14ac:dyDescent="0.3">
      <c r="P1614" s="7"/>
      <c r="Q1614" s="7"/>
      <c r="R1614" s="7"/>
      <c r="S1614" s="7"/>
    </row>
    <row r="1615" spans="16:19" x14ac:dyDescent="0.3">
      <c r="P1615" s="7"/>
      <c r="Q1615" s="7"/>
      <c r="R1615" s="7"/>
      <c r="S1615" s="7"/>
    </row>
    <row r="1616" spans="16:19" x14ac:dyDescent="0.3">
      <c r="P1616" s="7"/>
      <c r="Q1616" s="7"/>
      <c r="R1616" s="7"/>
      <c r="S1616" s="7"/>
    </row>
    <row r="1617" spans="16:19" x14ac:dyDescent="0.3">
      <c r="P1617" s="7"/>
      <c r="Q1617" s="7"/>
      <c r="R1617" s="7"/>
      <c r="S1617" s="7"/>
    </row>
    <row r="1618" spans="16:19" x14ac:dyDescent="0.3">
      <c r="P1618" s="7"/>
      <c r="Q1618" s="7"/>
      <c r="R1618" s="7"/>
      <c r="S1618" s="7"/>
    </row>
    <row r="1619" spans="16:19" x14ac:dyDescent="0.3">
      <c r="P1619" s="7"/>
      <c r="Q1619" s="7"/>
      <c r="R1619" s="7"/>
      <c r="S1619" s="7"/>
    </row>
    <row r="1620" spans="16:19" x14ac:dyDescent="0.3">
      <c r="P1620" s="7"/>
      <c r="Q1620" s="7"/>
      <c r="R1620" s="7"/>
      <c r="S1620" s="7"/>
    </row>
    <row r="1621" spans="16:19" x14ac:dyDescent="0.3">
      <c r="P1621" s="7"/>
      <c r="Q1621" s="7"/>
      <c r="R1621" s="7"/>
      <c r="S1621" s="7"/>
    </row>
    <row r="1622" spans="16:19" x14ac:dyDescent="0.3">
      <c r="P1622" s="7"/>
      <c r="Q1622" s="7"/>
      <c r="R1622" s="7"/>
      <c r="S1622" s="7"/>
    </row>
    <row r="1623" spans="16:19" x14ac:dyDescent="0.3">
      <c r="P1623" s="7"/>
      <c r="Q1623" s="7"/>
      <c r="R1623" s="7"/>
      <c r="S1623" s="7"/>
    </row>
    <row r="1624" spans="16:19" x14ac:dyDescent="0.3">
      <c r="P1624" s="7"/>
      <c r="Q1624" s="7"/>
      <c r="R1624" s="7"/>
      <c r="S1624" s="7"/>
    </row>
    <row r="1625" spans="16:19" x14ac:dyDescent="0.3">
      <c r="P1625" s="7"/>
      <c r="Q1625" s="7"/>
      <c r="R1625" s="7"/>
      <c r="S1625" s="7"/>
    </row>
    <row r="1626" spans="16:19" x14ac:dyDescent="0.3">
      <c r="P1626" s="7"/>
      <c r="Q1626" s="7"/>
      <c r="R1626" s="7"/>
      <c r="S1626" s="7"/>
    </row>
    <row r="1627" spans="16:19" x14ac:dyDescent="0.3">
      <c r="P1627" s="7"/>
      <c r="Q1627" s="7"/>
      <c r="R1627" s="7"/>
      <c r="S1627" s="7"/>
    </row>
    <row r="1628" spans="16:19" x14ac:dyDescent="0.3">
      <c r="P1628" s="7"/>
      <c r="Q1628" s="7"/>
      <c r="R1628" s="7"/>
      <c r="S1628" s="7"/>
    </row>
    <row r="1629" spans="16:19" x14ac:dyDescent="0.3">
      <c r="P1629" s="7"/>
      <c r="Q1629" s="7"/>
      <c r="R1629" s="7"/>
      <c r="S1629" s="7"/>
    </row>
    <row r="1630" spans="16:19" x14ac:dyDescent="0.3">
      <c r="P1630" s="7"/>
      <c r="Q1630" s="7"/>
      <c r="R1630" s="7"/>
      <c r="S1630" s="7"/>
    </row>
    <row r="1631" spans="16:19" x14ac:dyDescent="0.3">
      <c r="P1631" s="7"/>
      <c r="Q1631" s="7"/>
      <c r="R1631" s="7"/>
      <c r="S1631" s="7"/>
    </row>
    <row r="1632" spans="16:19" x14ac:dyDescent="0.3">
      <c r="P1632" s="7"/>
      <c r="Q1632" s="7"/>
      <c r="R1632" s="7"/>
      <c r="S1632" s="7"/>
    </row>
    <row r="1633" spans="16:19" x14ac:dyDescent="0.3">
      <c r="P1633" s="7"/>
      <c r="Q1633" s="7"/>
      <c r="R1633" s="7"/>
      <c r="S1633" s="7"/>
    </row>
    <row r="1634" spans="16:19" x14ac:dyDescent="0.3">
      <c r="P1634" s="7"/>
      <c r="Q1634" s="7"/>
      <c r="R1634" s="7"/>
      <c r="S1634" s="7"/>
    </row>
    <row r="1635" spans="16:19" x14ac:dyDescent="0.3">
      <c r="P1635" s="7"/>
      <c r="Q1635" s="7"/>
      <c r="R1635" s="7"/>
      <c r="S1635" s="7"/>
    </row>
    <row r="1636" spans="16:19" x14ac:dyDescent="0.3">
      <c r="P1636" s="7"/>
      <c r="Q1636" s="7"/>
      <c r="R1636" s="7"/>
      <c r="S1636" s="7"/>
    </row>
    <row r="1637" spans="16:19" x14ac:dyDescent="0.3">
      <c r="P1637" s="7"/>
      <c r="Q1637" s="7"/>
      <c r="R1637" s="7"/>
      <c r="S1637" s="7"/>
    </row>
    <row r="1638" spans="16:19" x14ac:dyDescent="0.3">
      <c r="P1638" s="7"/>
      <c r="Q1638" s="7"/>
      <c r="R1638" s="7"/>
      <c r="S1638" s="7"/>
    </row>
    <row r="1639" spans="16:19" x14ac:dyDescent="0.3">
      <c r="P1639" s="7"/>
      <c r="Q1639" s="7"/>
      <c r="R1639" s="7"/>
      <c r="S1639" s="7"/>
    </row>
    <row r="1640" spans="16:19" x14ac:dyDescent="0.3">
      <c r="P1640" s="7"/>
      <c r="Q1640" s="7"/>
      <c r="R1640" s="7"/>
      <c r="S1640" s="7"/>
    </row>
    <row r="1641" spans="16:19" x14ac:dyDescent="0.3">
      <c r="P1641" s="7"/>
      <c r="Q1641" s="7"/>
      <c r="R1641" s="7"/>
      <c r="S1641" s="7"/>
    </row>
    <row r="1642" spans="16:19" x14ac:dyDescent="0.3">
      <c r="P1642" s="7"/>
      <c r="Q1642" s="7"/>
      <c r="R1642" s="7"/>
      <c r="S1642" s="7"/>
    </row>
    <row r="1643" spans="16:19" x14ac:dyDescent="0.3">
      <c r="P1643" s="7"/>
      <c r="Q1643" s="7"/>
      <c r="R1643" s="7"/>
      <c r="S1643" s="7"/>
    </row>
    <row r="1644" spans="16:19" x14ac:dyDescent="0.3">
      <c r="P1644" s="7"/>
      <c r="Q1644" s="7"/>
      <c r="R1644" s="7"/>
      <c r="S1644" s="7"/>
    </row>
    <row r="1645" spans="16:19" x14ac:dyDescent="0.3">
      <c r="P1645" s="7"/>
      <c r="Q1645" s="7"/>
      <c r="R1645" s="7"/>
      <c r="S1645" s="7"/>
    </row>
    <row r="1646" spans="16:19" x14ac:dyDescent="0.3">
      <c r="P1646" s="7"/>
      <c r="Q1646" s="7"/>
      <c r="R1646" s="7"/>
      <c r="S1646" s="7"/>
    </row>
    <row r="1647" spans="16:19" x14ac:dyDescent="0.3">
      <c r="P1647" s="7"/>
      <c r="Q1647" s="7"/>
      <c r="R1647" s="7"/>
      <c r="S1647" s="7"/>
    </row>
    <row r="1648" spans="16:19" x14ac:dyDescent="0.3">
      <c r="P1648" s="7"/>
      <c r="Q1648" s="7"/>
      <c r="R1648" s="7"/>
      <c r="S1648" s="7"/>
    </row>
    <row r="1649" spans="16:19" x14ac:dyDescent="0.3">
      <c r="P1649" s="7"/>
      <c r="Q1649" s="7"/>
      <c r="R1649" s="7"/>
      <c r="S1649" s="7"/>
    </row>
    <row r="1650" spans="16:19" x14ac:dyDescent="0.3">
      <c r="P1650" s="7"/>
      <c r="Q1650" s="7"/>
      <c r="R1650" s="7"/>
      <c r="S1650" s="7"/>
    </row>
    <row r="1651" spans="16:19" x14ac:dyDescent="0.3">
      <c r="P1651" s="7"/>
      <c r="Q1651" s="7"/>
      <c r="R1651" s="7"/>
      <c r="S1651" s="7"/>
    </row>
    <row r="1652" spans="16:19" x14ac:dyDescent="0.3">
      <c r="P1652" s="7"/>
      <c r="Q1652" s="7"/>
      <c r="R1652" s="7"/>
      <c r="S1652" s="7"/>
    </row>
    <row r="1653" spans="16:19" x14ac:dyDescent="0.3">
      <c r="P1653" s="7"/>
      <c r="Q1653" s="7"/>
      <c r="R1653" s="7"/>
      <c r="S1653" s="7"/>
    </row>
    <row r="1654" spans="16:19" x14ac:dyDescent="0.3">
      <c r="P1654" s="7"/>
      <c r="Q1654" s="7"/>
      <c r="R1654" s="7"/>
      <c r="S1654" s="7"/>
    </row>
    <row r="1655" spans="16:19" x14ac:dyDescent="0.3">
      <c r="P1655" s="7"/>
      <c r="Q1655" s="7"/>
      <c r="R1655" s="7"/>
      <c r="S1655" s="7"/>
    </row>
    <row r="1656" spans="16:19" x14ac:dyDescent="0.3">
      <c r="P1656" s="7"/>
      <c r="Q1656" s="7"/>
      <c r="R1656" s="7"/>
      <c r="S1656" s="7"/>
    </row>
    <row r="1657" spans="16:19" x14ac:dyDescent="0.3">
      <c r="P1657" s="7"/>
      <c r="Q1657" s="7"/>
      <c r="R1657" s="7"/>
      <c r="S1657" s="7"/>
    </row>
    <row r="1658" spans="16:19" x14ac:dyDescent="0.3">
      <c r="P1658" s="7"/>
      <c r="Q1658" s="7"/>
      <c r="R1658" s="7"/>
      <c r="S1658" s="7"/>
    </row>
    <row r="1659" spans="16:19" x14ac:dyDescent="0.3">
      <c r="P1659" s="7"/>
      <c r="Q1659" s="7"/>
      <c r="R1659" s="7"/>
      <c r="S1659" s="7"/>
    </row>
    <row r="1660" spans="16:19" x14ac:dyDescent="0.3">
      <c r="P1660" s="7"/>
      <c r="Q1660" s="7"/>
      <c r="R1660" s="7"/>
      <c r="S1660" s="7"/>
    </row>
    <row r="1661" spans="16:19" x14ac:dyDescent="0.3">
      <c r="P1661" s="7"/>
      <c r="Q1661" s="7"/>
      <c r="R1661" s="7"/>
      <c r="S1661" s="7"/>
    </row>
    <row r="1662" spans="16:19" x14ac:dyDescent="0.3">
      <c r="P1662" s="7"/>
      <c r="Q1662" s="7"/>
      <c r="R1662" s="7"/>
      <c r="S1662" s="7"/>
    </row>
    <row r="1663" spans="16:19" x14ac:dyDescent="0.3">
      <c r="P1663" s="7"/>
      <c r="Q1663" s="7"/>
      <c r="R1663" s="7"/>
      <c r="S1663" s="7"/>
    </row>
    <row r="1664" spans="16:19" x14ac:dyDescent="0.3">
      <c r="P1664" s="7"/>
      <c r="Q1664" s="7"/>
      <c r="R1664" s="7"/>
      <c r="S1664" s="7"/>
    </row>
    <row r="1665" spans="16:19" x14ac:dyDescent="0.3">
      <c r="P1665" s="7"/>
      <c r="Q1665" s="7"/>
      <c r="R1665" s="7"/>
      <c r="S1665" s="7"/>
    </row>
    <row r="1666" spans="16:19" x14ac:dyDescent="0.3">
      <c r="P1666" s="7"/>
      <c r="Q1666" s="7"/>
      <c r="R1666" s="7"/>
      <c r="S1666" s="7"/>
    </row>
    <row r="1667" spans="16:19" x14ac:dyDescent="0.3">
      <c r="P1667" s="7"/>
      <c r="Q1667" s="7"/>
      <c r="R1667" s="7"/>
      <c r="S1667" s="7"/>
    </row>
    <row r="1668" spans="16:19" x14ac:dyDescent="0.3">
      <c r="P1668" s="7"/>
      <c r="Q1668" s="7"/>
      <c r="R1668" s="7"/>
      <c r="S1668" s="7"/>
    </row>
    <row r="1669" spans="16:19" x14ac:dyDescent="0.3">
      <c r="P1669" s="7"/>
      <c r="Q1669" s="7"/>
      <c r="R1669" s="7"/>
      <c r="S1669" s="7"/>
    </row>
    <row r="1670" spans="16:19" x14ac:dyDescent="0.3">
      <c r="P1670" s="7"/>
      <c r="Q1670" s="7"/>
      <c r="R1670" s="7"/>
      <c r="S1670" s="7"/>
    </row>
    <row r="1671" spans="16:19" x14ac:dyDescent="0.3">
      <c r="P1671" s="7"/>
      <c r="Q1671" s="7"/>
      <c r="R1671" s="7"/>
      <c r="S1671" s="7"/>
    </row>
    <row r="1672" spans="16:19" x14ac:dyDescent="0.3">
      <c r="P1672" s="7"/>
      <c r="Q1672" s="7"/>
      <c r="R1672" s="7"/>
      <c r="S1672" s="7"/>
    </row>
    <row r="1673" spans="16:19" x14ac:dyDescent="0.3">
      <c r="P1673" s="7"/>
      <c r="Q1673" s="7"/>
      <c r="R1673" s="7"/>
      <c r="S1673" s="7"/>
    </row>
    <row r="1674" spans="16:19" x14ac:dyDescent="0.3">
      <c r="P1674" s="7"/>
      <c r="Q1674" s="7"/>
      <c r="R1674" s="7"/>
      <c r="S1674" s="7"/>
    </row>
    <row r="1675" spans="16:19" x14ac:dyDescent="0.3">
      <c r="P1675" s="7"/>
      <c r="Q1675" s="7"/>
      <c r="R1675" s="7"/>
      <c r="S1675" s="7"/>
    </row>
    <row r="1676" spans="16:19" x14ac:dyDescent="0.3">
      <c r="P1676" s="7"/>
      <c r="Q1676" s="7"/>
      <c r="R1676" s="7"/>
      <c r="S1676" s="7"/>
    </row>
    <row r="1677" spans="16:19" x14ac:dyDescent="0.3">
      <c r="P1677" s="7"/>
      <c r="Q1677" s="7"/>
      <c r="R1677" s="7"/>
      <c r="S1677" s="7"/>
    </row>
    <row r="1678" spans="16:19" x14ac:dyDescent="0.3">
      <c r="P1678" s="7"/>
      <c r="Q1678" s="7"/>
      <c r="R1678" s="7"/>
      <c r="S1678" s="7"/>
    </row>
    <row r="1679" spans="16:19" x14ac:dyDescent="0.3">
      <c r="P1679" s="7"/>
      <c r="Q1679" s="7"/>
      <c r="R1679" s="7"/>
      <c r="S1679" s="7"/>
    </row>
    <row r="1680" spans="16:19" x14ac:dyDescent="0.3">
      <c r="P1680" s="7"/>
      <c r="Q1680" s="7"/>
      <c r="R1680" s="7"/>
      <c r="S1680" s="7"/>
    </row>
    <row r="1681" spans="16:19" x14ac:dyDescent="0.3">
      <c r="P1681" s="7"/>
      <c r="Q1681" s="7"/>
      <c r="R1681" s="7"/>
      <c r="S1681" s="7"/>
    </row>
    <row r="1682" spans="16:19" x14ac:dyDescent="0.3">
      <c r="P1682" s="7"/>
      <c r="Q1682" s="7"/>
      <c r="R1682" s="7"/>
      <c r="S1682" s="7"/>
    </row>
    <row r="1683" spans="16:19" x14ac:dyDescent="0.3">
      <c r="P1683" s="7"/>
      <c r="Q1683" s="7"/>
      <c r="R1683" s="7"/>
      <c r="S1683" s="7"/>
    </row>
    <row r="1684" spans="16:19" x14ac:dyDescent="0.3">
      <c r="P1684" s="7"/>
      <c r="Q1684" s="7"/>
      <c r="R1684" s="7"/>
      <c r="S1684" s="7"/>
    </row>
    <row r="1685" spans="16:19" x14ac:dyDescent="0.3">
      <c r="P1685" s="7"/>
      <c r="Q1685" s="7"/>
      <c r="R1685" s="7"/>
      <c r="S1685" s="7"/>
    </row>
    <row r="1686" spans="16:19" x14ac:dyDescent="0.3">
      <c r="P1686" s="7"/>
      <c r="Q1686" s="7"/>
      <c r="R1686" s="7"/>
      <c r="S1686" s="7"/>
    </row>
    <row r="1687" spans="16:19" x14ac:dyDescent="0.3">
      <c r="P1687" s="7"/>
      <c r="Q1687" s="7"/>
      <c r="R1687" s="7"/>
      <c r="S1687" s="7"/>
    </row>
    <row r="1688" spans="16:19" x14ac:dyDescent="0.3">
      <c r="P1688" s="7"/>
      <c r="Q1688" s="7"/>
      <c r="R1688" s="7"/>
      <c r="S1688" s="7"/>
    </row>
    <row r="1689" spans="16:19" x14ac:dyDescent="0.3">
      <c r="P1689" s="7"/>
      <c r="Q1689" s="7"/>
      <c r="R1689" s="7"/>
      <c r="S1689" s="7"/>
    </row>
    <row r="1690" spans="16:19" x14ac:dyDescent="0.3">
      <c r="P1690" s="7"/>
      <c r="Q1690" s="7"/>
      <c r="R1690" s="7"/>
      <c r="S1690" s="7"/>
    </row>
    <row r="1691" spans="16:19" x14ac:dyDescent="0.3">
      <c r="P1691" s="7"/>
      <c r="Q1691" s="7"/>
      <c r="R1691" s="7"/>
      <c r="S1691" s="7"/>
    </row>
    <row r="1692" spans="16:19" x14ac:dyDescent="0.3">
      <c r="P1692" s="7"/>
      <c r="Q1692" s="7"/>
      <c r="R1692" s="7"/>
      <c r="S1692" s="7"/>
    </row>
    <row r="1693" spans="16:19" x14ac:dyDescent="0.3">
      <c r="P1693" s="7"/>
      <c r="Q1693" s="7"/>
      <c r="R1693" s="7"/>
      <c r="S1693" s="7"/>
    </row>
    <row r="1694" spans="16:19" x14ac:dyDescent="0.3">
      <c r="P1694" s="7"/>
      <c r="Q1694" s="7"/>
      <c r="R1694" s="7"/>
      <c r="S1694" s="7"/>
    </row>
    <row r="1695" spans="16:19" x14ac:dyDescent="0.3">
      <c r="P1695" s="7"/>
      <c r="Q1695" s="7"/>
      <c r="R1695" s="7"/>
      <c r="S1695" s="7"/>
    </row>
    <row r="1696" spans="16:19" x14ac:dyDescent="0.3">
      <c r="P1696" s="7"/>
      <c r="Q1696" s="7"/>
      <c r="R1696" s="7"/>
      <c r="S1696" s="7"/>
    </row>
    <row r="1697" spans="16:19" x14ac:dyDescent="0.3">
      <c r="P1697" s="7"/>
      <c r="Q1697" s="7"/>
      <c r="R1697" s="7"/>
      <c r="S1697" s="7"/>
    </row>
    <row r="1698" spans="16:19" x14ac:dyDescent="0.3">
      <c r="P1698" s="7"/>
      <c r="Q1698" s="7"/>
      <c r="R1698" s="7"/>
      <c r="S1698" s="7"/>
    </row>
    <row r="1699" spans="16:19" x14ac:dyDescent="0.3">
      <c r="P1699" s="7"/>
      <c r="Q1699" s="7"/>
      <c r="R1699" s="7"/>
      <c r="S1699" s="7"/>
    </row>
    <row r="1700" spans="16:19" x14ac:dyDescent="0.3">
      <c r="P1700" s="7"/>
      <c r="Q1700" s="7"/>
      <c r="R1700" s="7"/>
      <c r="S1700" s="7"/>
    </row>
    <row r="1701" spans="16:19" x14ac:dyDescent="0.3">
      <c r="P1701" s="7"/>
      <c r="Q1701" s="7"/>
      <c r="R1701" s="7"/>
      <c r="S1701" s="7"/>
    </row>
    <row r="1702" spans="16:19" x14ac:dyDescent="0.3">
      <c r="P1702" s="7"/>
      <c r="Q1702" s="7"/>
      <c r="R1702" s="7"/>
      <c r="S1702" s="7"/>
    </row>
    <row r="1703" spans="16:19" x14ac:dyDescent="0.3">
      <c r="P1703" s="7"/>
      <c r="Q1703" s="7"/>
      <c r="R1703" s="7"/>
      <c r="S1703" s="7"/>
    </row>
    <row r="1704" spans="16:19" x14ac:dyDescent="0.3">
      <c r="P1704" s="7"/>
      <c r="Q1704" s="7"/>
      <c r="R1704" s="7"/>
      <c r="S1704" s="7"/>
    </row>
    <row r="1705" spans="16:19" x14ac:dyDescent="0.3">
      <c r="P1705" s="7"/>
      <c r="Q1705" s="7"/>
      <c r="R1705" s="7"/>
      <c r="S1705" s="7"/>
    </row>
    <row r="1706" spans="16:19" x14ac:dyDescent="0.3">
      <c r="P1706" s="7"/>
      <c r="Q1706" s="7"/>
      <c r="R1706" s="7"/>
      <c r="S1706" s="7"/>
    </row>
    <row r="1707" spans="16:19" x14ac:dyDescent="0.3">
      <c r="P1707" s="7"/>
      <c r="Q1707" s="7"/>
      <c r="R1707" s="7"/>
      <c r="S1707" s="7"/>
    </row>
    <row r="1708" spans="16:19" x14ac:dyDescent="0.3">
      <c r="P1708" s="7"/>
      <c r="Q1708" s="7"/>
      <c r="R1708" s="7"/>
      <c r="S1708" s="7"/>
    </row>
    <row r="1709" spans="16:19" x14ac:dyDescent="0.3">
      <c r="P1709" s="7"/>
      <c r="Q1709" s="7"/>
      <c r="R1709" s="7"/>
      <c r="S1709" s="7"/>
    </row>
    <row r="1710" spans="16:19" x14ac:dyDescent="0.3">
      <c r="P1710" s="7"/>
      <c r="Q1710" s="7"/>
      <c r="R1710" s="7"/>
      <c r="S1710" s="7"/>
    </row>
    <row r="1711" spans="16:19" x14ac:dyDescent="0.3">
      <c r="P1711" s="7"/>
      <c r="Q1711" s="7"/>
      <c r="R1711" s="7"/>
      <c r="S1711" s="7"/>
    </row>
    <row r="1712" spans="16:19" x14ac:dyDescent="0.3">
      <c r="P1712" s="7"/>
      <c r="Q1712" s="7"/>
      <c r="R1712" s="7"/>
      <c r="S1712" s="7"/>
    </row>
    <row r="1713" spans="16:19" x14ac:dyDescent="0.3">
      <c r="P1713" s="7"/>
      <c r="Q1713" s="7"/>
      <c r="R1713" s="7"/>
      <c r="S1713" s="7"/>
    </row>
    <row r="1714" spans="16:19" x14ac:dyDescent="0.3">
      <c r="P1714" s="7"/>
      <c r="Q1714" s="7"/>
      <c r="R1714" s="7"/>
      <c r="S1714" s="7"/>
    </row>
    <row r="1715" spans="16:19" x14ac:dyDescent="0.3">
      <c r="P1715" s="7"/>
      <c r="Q1715" s="7"/>
      <c r="R1715" s="7"/>
      <c r="S1715" s="7"/>
    </row>
    <row r="1716" spans="16:19" x14ac:dyDescent="0.3">
      <c r="P1716" s="7"/>
      <c r="Q1716" s="7"/>
      <c r="R1716" s="7"/>
      <c r="S1716" s="7"/>
    </row>
    <row r="1717" spans="16:19" x14ac:dyDescent="0.3">
      <c r="P1717" s="7"/>
      <c r="Q1717" s="7"/>
      <c r="R1717" s="7"/>
      <c r="S1717" s="7"/>
    </row>
    <row r="1718" spans="16:19" x14ac:dyDescent="0.3">
      <c r="P1718" s="7"/>
      <c r="Q1718" s="7"/>
      <c r="R1718" s="7"/>
      <c r="S1718" s="7"/>
    </row>
    <row r="1719" spans="16:19" x14ac:dyDescent="0.3">
      <c r="P1719" s="7"/>
      <c r="Q1719" s="7"/>
      <c r="R1719" s="7"/>
      <c r="S1719" s="7"/>
    </row>
    <row r="1720" spans="16:19" x14ac:dyDescent="0.3">
      <c r="P1720" s="7"/>
      <c r="Q1720" s="7"/>
      <c r="R1720" s="7"/>
      <c r="S1720" s="7"/>
    </row>
    <row r="1721" spans="16:19" x14ac:dyDescent="0.3">
      <c r="P1721" s="7"/>
      <c r="Q1721" s="7"/>
      <c r="R1721" s="7"/>
      <c r="S1721" s="7"/>
    </row>
    <row r="1722" spans="16:19" x14ac:dyDescent="0.3">
      <c r="P1722" s="7"/>
      <c r="Q1722" s="7"/>
      <c r="R1722" s="7"/>
      <c r="S1722" s="7"/>
    </row>
    <row r="1723" spans="16:19" x14ac:dyDescent="0.3">
      <c r="P1723" s="7"/>
      <c r="Q1723" s="7"/>
      <c r="R1723" s="7"/>
      <c r="S1723" s="7"/>
    </row>
    <row r="1724" spans="16:19" x14ac:dyDescent="0.3">
      <c r="P1724" s="7"/>
      <c r="Q1724" s="7"/>
      <c r="R1724" s="7"/>
      <c r="S1724" s="7"/>
    </row>
    <row r="1725" spans="16:19" x14ac:dyDescent="0.3">
      <c r="P1725" s="7"/>
      <c r="Q1725" s="7"/>
      <c r="R1725" s="7"/>
      <c r="S1725" s="7"/>
    </row>
    <row r="1726" spans="16:19" x14ac:dyDescent="0.3">
      <c r="P1726" s="7"/>
      <c r="Q1726" s="7"/>
      <c r="R1726" s="7"/>
      <c r="S1726" s="7"/>
    </row>
    <row r="1727" spans="16:19" x14ac:dyDescent="0.3">
      <c r="P1727" s="7"/>
      <c r="Q1727" s="7"/>
      <c r="R1727" s="7"/>
      <c r="S1727" s="7"/>
    </row>
    <row r="1728" spans="16:19" x14ac:dyDescent="0.3">
      <c r="P1728" s="7"/>
      <c r="Q1728" s="7"/>
      <c r="R1728" s="7"/>
      <c r="S1728" s="7"/>
    </row>
    <row r="1729" spans="16:19" x14ac:dyDescent="0.3">
      <c r="P1729" s="7"/>
      <c r="Q1729" s="7"/>
      <c r="R1729" s="7"/>
      <c r="S1729" s="7"/>
    </row>
    <row r="1730" spans="16:19" x14ac:dyDescent="0.3">
      <c r="P1730" s="7"/>
      <c r="Q1730" s="7"/>
      <c r="R1730" s="7"/>
      <c r="S1730" s="7"/>
    </row>
    <row r="1731" spans="16:19" x14ac:dyDescent="0.3">
      <c r="P1731" s="7"/>
      <c r="Q1731" s="7"/>
      <c r="R1731" s="7"/>
      <c r="S1731" s="7"/>
    </row>
    <row r="1732" spans="16:19" x14ac:dyDescent="0.3">
      <c r="P1732" s="7"/>
      <c r="Q1732" s="7"/>
      <c r="R1732" s="7"/>
      <c r="S1732" s="7"/>
    </row>
    <row r="1733" spans="16:19" x14ac:dyDescent="0.3">
      <c r="P1733" s="7"/>
      <c r="Q1733" s="7"/>
      <c r="R1733" s="7"/>
      <c r="S1733" s="7"/>
    </row>
    <row r="1734" spans="16:19" x14ac:dyDescent="0.3">
      <c r="P1734" s="7"/>
      <c r="Q1734" s="7"/>
      <c r="R1734" s="7"/>
      <c r="S1734" s="7"/>
    </row>
    <row r="1735" spans="16:19" x14ac:dyDescent="0.3">
      <c r="P1735" s="7"/>
      <c r="Q1735" s="7"/>
      <c r="R1735" s="7"/>
      <c r="S1735" s="7"/>
    </row>
    <row r="1736" spans="16:19" x14ac:dyDescent="0.3">
      <c r="P1736" s="7"/>
      <c r="Q1736" s="7"/>
      <c r="R1736" s="7"/>
      <c r="S1736" s="7"/>
    </row>
    <row r="1737" spans="16:19" x14ac:dyDescent="0.3">
      <c r="P1737" s="7"/>
      <c r="Q1737" s="7"/>
      <c r="R1737" s="7"/>
      <c r="S1737" s="7"/>
    </row>
    <row r="1738" spans="16:19" x14ac:dyDescent="0.3">
      <c r="P1738" s="7"/>
      <c r="Q1738" s="7"/>
      <c r="R1738" s="7"/>
      <c r="S1738" s="7"/>
    </row>
    <row r="1739" spans="16:19" x14ac:dyDescent="0.3">
      <c r="P1739" s="7"/>
      <c r="Q1739" s="7"/>
      <c r="R1739" s="7"/>
      <c r="S1739" s="7"/>
    </row>
    <row r="1740" spans="16:19" x14ac:dyDescent="0.3">
      <c r="P1740" s="7"/>
      <c r="Q1740" s="7"/>
      <c r="R1740" s="7"/>
      <c r="S1740" s="7"/>
    </row>
    <row r="1741" spans="16:19" x14ac:dyDescent="0.3">
      <c r="P1741" s="7"/>
      <c r="Q1741" s="7"/>
      <c r="R1741" s="7"/>
      <c r="S1741" s="7"/>
    </row>
    <row r="1742" spans="16:19" x14ac:dyDescent="0.3">
      <c r="P1742" s="7"/>
      <c r="Q1742" s="7"/>
      <c r="R1742" s="7"/>
      <c r="S1742" s="7"/>
    </row>
    <row r="1743" spans="16:19" x14ac:dyDescent="0.3">
      <c r="P1743" s="7"/>
      <c r="Q1743" s="7"/>
      <c r="R1743" s="7"/>
      <c r="S1743" s="7"/>
    </row>
    <row r="1744" spans="16:19" x14ac:dyDescent="0.3">
      <c r="P1744" s="7"/>
      <c r="Q1744" s="7"/>
      <c r="R1744" s="7"/>
      <c r="S1744" s="7"/>
    </row>
    <row r="1745" spans="16:19" x14ac:dyDescent="0.3">
      <c r="P1745" s="7"/>
      <c r="Q1745" s="7"/>
      <c r="R1745" s="7"/>
      <c r="S1745" s="7"/>
    </row>
    <row r="1746" spans="16:19" x14ac:dyDescent="0.3">
      <c r="P1746" s="7"/>
      <c r="Q1746" s="7"/>
      <c r="R1746" s="7"/>
      <c r="S1746" s="7"/>
    </row>
    <row r="1747" spans="16:19" x14ac:dyDescent="0.3">
      <c r="P1747" s="7"/>
      <c r="Q1747" s="7"/>
      <c r="R1747" s="7"/>
      <c r="S1747" s="7"/>
    </row>
    <row r="1748" spans="16:19" x14ac:dyDescent="0.3">
      <c r="P1748" s="7"/>
      <c r="Q1748" s="7"/>
      <c r="R1748" s="7"/>
      <c r="S1748" s="7"/>
    </row>
    <row r="1749" spans="16:19" x14ac:dyDescent="0.3">
      <c r="P1749" s="7"/>
      <c r="Q1749" s="7"/>
      <c r="R1749" s="7"/>
      <c r="S1749" s="7"/>
    </row>
    <row r="1750" spans="16:19" x14ac:dyDescent="0.3">
      <c r="P1750" s="7"/>
      <c r="Q1750" s="7"/>
      <c r="R1750" s="7"/>
      <c r="S1750" s="7"/>
    </row>
    <row r="1751" spans="16:19" x14ac:dyDescent="0.3">
      <c r="P1751" s="7"/>
      <c r="Q1751" s="7"/>
      <c r="R1751" s="7"/>
      <c r="S1751" s="7"/>
    </row>
    <row r="1752" spans="16:19" x14ac:dyDescent="0.3">
      <c r="P1752" s="7"/>
      <c r="Q1752" s="7"/>
      <c r="R1752" s="7"/>
      <c r="S1752" s="7"/>
    </row>
    <row r="1753" spans="16:19" x14ac:dyDescent="0.3">
      <c r="P1753" s="7"/>
      <c r="Q1753" s="7"/>
      <c r="R1753" s="7"/>
      <c r="S1753" s="7"/>
    </row>
    <row r="1754" spans="16:19" x14ac:dyDescent="0.3">
      <c r="P1754" s="7"/>
      <c r="Q1754" s="7"/>
      <c r="R1754" s="7"/>
      <c r="S1754" s="7"/>
    </row>
    <row r="1755" spans="16:19" x14ac:dyDescent="0.3">
      <c r="P1755" s="7"/>
      <c r="Q1755" s="7"/>
      <c r="R1755" s="7"/>
      <c r="S1755" s="7"/>
    </row>
    <row r="1756" spans="16:19" x14ac:dyDescent="0.3">
      <c r="P1756" s="7"/>
      <c r="Q1756" s="7"/>
      <c r="R1756" s="7"/>
      <c r="S1756" s="7"/>
    </row>
    <row r="1757" spans="16:19" x14ac:dyDescent="0.3">
      <c r="P1757" s="7"/>
      <c r="Q1757" s="7"/>
      <c r="R1757" s="7"/>
      <c r="S1757" s="7"/>
    </row>
    <row r="1758" spans="16:19" x14ac:dyDescent="0.3">
      <c r="P1758" s="7"/>
      <c r="Q1758" s="7"/>
      <c r="R1758" s="7"/>
      <c r="S1758" s="7"/>
    </row>
    <row r="1759" spans="16:19" x14ac:dyDescent="0.3">
      <c r="P1759" s="7"/>
      <c r="Q1759" s="7"/>
      <c r="R1759" s="7"/>
      <c r="S1759" s="7"/>
    </row>
    <row r="1760" spans="16:19" x14ac:dyDescent="0.3">
      <c r="P1760" s="7"/>
      <c r="Q1760" s="7"/>
      <c r="R1760" s="7"/>
      <c r="S1760" s="7"/>
    </row>
    <row r="1761" spans="16:19" x14ac:dyDescent="0.3">
      <c r="P1761" s="7"/>
      <c r="Q1761" s="7"/>
      <c r="R1761" s="7"/>
      <c r="S1761" s="7"/>
    </row>
    <row r="1762" spans="16:19" x14ac:dyDescent="0.3">
      <c r="P1762" s="7"/>
      <c r="Q1762" s="7"/>
      <c r="R1762" s="7"/>
      <c r="S1762" s="7"/>
    </row>
    <row r="1763" spans="16:19" x14ac:dyDescent="0.3">
      <c r="P1763" s="7"/>
      <c r="Q1763" s="7"/>
      <c r="R1763" s="7"/>
      <c r="S1763" s="7"/>
    </row>
    <row r="1764" spans="16:19" x14ac:dyDescent="0.3">
      <c r="P1764" s="7"/>
      <c r="Q1764" s="7"/>
      <c r="R1764" s="7"/>
      <c r="S1764" s="7"/>
    </row>
    <row r="1765" spans="16:19" x14ac:dyDescent="0.3">
      <c r="P1765" s="7"/>
      <c r="Q1765" s="7"/>
      <c r="R1765" s="7"/>
      <c r="S1765" s="7"/>
    </row>
    <row r="1766" spans="16:19" x14ac:dyDescent="0.3">
      <c r="P1766" s="7"/>
      <c r="Q1766" s="7"/>
      <c r="R1766" s="7"/>
      <c r="S1766" s="7"/>
    </row>
    <row r="1767" spans="16:19" x14ac:dyDescent="0.3">
      <c r="P1767" s="7"/>
      <c r="Q1767" s="7"/>
      <c r="R1767" s="7"/>
      <c r="S1767" s="7"/>
    </row>
    <row r="1768" spans="16:19" x14ac:dyDescent="0.3">
      <c r="P1768" s="7"/>
      <c r="Q1768" s="7"/>
      <c r="R1768" s="7"/>
      <c r="S1768" s="7"/>
    </row>
    <row r="1769" spans="16:19" x14ac:dyDescent="0.3">
      <c r="P1769" s="7"/>
      <c r="Q1769" s="7"/>
      <c r="R1769" s="7"/>
      <c r="S1769" s="7"/>
    </row>
    <row r="1770" spans="16:19" x14ac:dyDescent="0.3">
      <c r="P1770" s="7"/>
      <c r="Q1770" s="7"/>
      <c r="R1770" s="7"/>
      <c r="S1770" s="7"/>
    </row>
    <row r="1771" spans="16:19" x14ac:dyDescent="0.3">
      <c r="P1771" s="7"/>
      <c r="Q1771" s="7"/>
      <c r="R1771" s="7"/>
      <c r="S1771" s="7"/>
    </row>
    <row r="1772" spans="16:19" x14ac:dyDescent="0.3">
      <c r="P1772" s="7"/>
      <c r="Q1772" s="7"/>
      <c r="R1772" s="7"/>
      <c r="S1772" s="7"/>
    </row>
    <row r="1773" spans="16:19" x14ac:dyDescent="0.3">
      <c r="P1773" s="7"/>
      <c r="Q1773" s="7"/>
      <c r="R1773" s="7"/>
      <c r="S1773" s="7"/>
    </row>
    <row r="1774" spans="16:19" x14ac:dyDescent="0.3">
      <c r="P1774" s="7"/>
      <c r="Q1774" s="7"/>
      <c r="R1774" s="7"/>
      <c r="S1774" s="7"/>
    </row>
    <row r="1775" spans="16:19" x14ac:dyDescent="0.3">
      <c r="P1775" s="7"/>
      <c r="Q1775" s="7"/>
      <c r="R1775" s="7"/>
      <c r="S1775" s="7"/>
    </row>
    <row r="1776" spans="16:19" x14ac:dyDescent="0.3">
      <c r="P1776" s="7"/>
      <c r="Q1776" s="7"/>
      <c r="R1776" s="7"/>
      <c r="S1776" s="7"/>
    </row>
    <row r="1777" spans="16:19" x14ac:dyDescent="0.3">
      <c r="P1777" s="7"/>
      <c r="Q1777" s="7"/>
      <c r="R1777" s="7"/>
      <c r="S1777" s="7"/>
    </row>
    <row r="1778" spans="16:19" x14ac:dyDescent="0.3">
      <c r="P1778" s="7"/>
      <c r="Q1778" s="7"/>
      <c r="R1778" s="7"/>
      <c r="S1778" s="7"/>
    </row>
    <row r="1779" spans="16:19" x14ac:dyDescent="0.3">
      <c r="P1779" s="7"/>
      <c r="Q1779" s="7"/>
      <c r="R1779" s="7"/>
      <c r="S1779" s="7"/>
    </row>
    <row r="1780" spans="16:19" x14ac:dyDescent="0.3">
      <c r="P1780" s="7"/>
      <c r="Q1780" s="7"/>
      <c r="R1780" s="7"/>
      <c r="S1780" s="7"/>
    </row>
    <row r="1781" spans="16:19" x14ac:dyDescent="0.3">
      <c r="P1781" s="7"/>
      <c r="Q1781" s="7"/>
      <c r="R1781" s="7"/>
      <c r="S1781" s="7"/>
    </row>
    <row r="1782" spans="16:19" x14ac:dyDescent="0.3">
      <c r="P1782" s="7"/>
      <c r="Q1782" s="7"/>
      <c r="R1782" s="7"/>
      <c r="S1782" s="7"/>
    </row>
    <row r="1783" spans="16:19" x14ac:dyDescent="0.3">
      <c r="P1783" s="7"/>
      <c r="Q1783" s="7"/>
      <c r="R1783" s="7"/>
      <c r="S1783" s="7"/>
    </row>
    <row r="1784" spans="16:19" x14ac:dyDescent="0.3">
      <c r="P1784" s="7"/>
      <c r="Q1784" s="7"/>
      <c r="R1784" s="7"/>
      <c r="S1784" s="7"/>
    </row>
    <row r="1785" spans="16:19" x14ac:dyDescent="0.3">
      <c r="P1785" s="7"/>
      <c r="Q1785" s="7"/>
      <c r="R1785" s="7"/>
      <c r="S1785" s="7"/>
    </row>
    <row r="1786" spans="16:19" x14ac:dyDescent="0.3">
      <c r="P1786" s="7"/>
      <c r="Q1786" s="7"/>
      <c r="R1786" s="7"/>
      <c r="S1786" s="7"/>
    </row>
    <row r="1787" spans="16:19" x14ac:dyDescent="0.3">
      <c r="P1787" s="7"/>
      <c r="Q1787" s="7"/>
      <c r="R1787" s="7"/>
      <c r="S1787" s="7"/>
    </row>
    <row r="1788" spans="16:19" x14ac:dyDescent="0.3">
      <c r="P1788" s="7"/>
      <c r="Q1788" s="7"/>
      <c r="R1788" s="7"/>
      <c r="S1788" s="7"/>
    </row>
    <row r="1789" spans="16:19" x14ac:dyDescent="0.3">
      <c r="P1789" s="7"/>
      <c r="Q1789" s="7"/>
      <c r="R1789" s="7"/>
      <c r="S1789" s="7"/>
    </row>
    <row r="1790" spans="16:19" x14ac:dyDescent="0.3">
      <c r="P1790" s="7"/>
      <c r="Q1790" s="7"/>
      <c r="R1790" s="7"/>
      <c r="S1790" s="7"/>
    </row>
    <row r="1791" spans="16:19" x14ac:dyDescent="0.3">
      <c r="P1791" s="7"/>
      <c r="Q1791" s="7"/>
      <c r="R1791" s="7"/>
      <c r="S1791" s="7"/>
    </row>
    <row r="1792" spans="16:19" x14ac:dyDescent="0.3">
      <c r="P1792" s="7"/>
      <c r="Q1792" s="7"/>
      <c r="R1792" s="7"/>
      <c r="S1792" s="7"/>
    </row>
    <row r="1793" spans="16:19" x14ac:dyDescent="0.3">
      <c r="P1793" s="7"/>
      <c r="Q1793" s="7"/>
      <c r="R1793" s="7"/>
      <c r="S1793" s="7"/>
    </row>
    <row r="1794" spans="16:19" x14ac:dyDescent="0.3">
      <c r="P1794" s="7"/>
      <c r="Q1794" s="7"/>
      <c r="R1794" s="7"/>
      <c r="S1794" s="7"/>
    </row>
    <row r="1795" spans="16:19" x14ac:dyDescent="0.3">
      <c r="P1795" s="7"/>
      <c r="Q1795" s="7"/>
      <c r="R1795" s="7"/>
      <c r="S1795" s="7"/>
    </row>
    <row r="1796" spans="16:19" x14ac:dyDescent="0.3">
      <c r="P1796" s="7"/>
      <c r="Q1796" s="7"/>
      <c r="R1796" s="7"/>
      <c r="S1796" s="7"/>
    </row>
    <row r="1797" spans="16:19" x14ac:dyDescent="0.3">
      <c r="P1797" s="7"/>
      <c r="Q1797" s="7"/>
      <c r="R1797" s="7"/>
      <c r="S1797" s="7"/>
    </row>
    <row r="1798" spans="16:19" x14ac:dyDescent="0.3">
      <c r="P1798" s="7"/>
      <c r="Q1798" s="7"/>
      <c r="R1798" s="7"/>
      <c r="S1798" s="7"/>
    </row>
    <row r="1799" spans="16:19" x14ac:dyDescent="0.3">
      <c r="P1799" s="7"/>
      <c r="Q1799" s="7"/>
      <c r="R1799" s="7"/>
      <c r="S1799" s="7"/>
    </row>
    <row r="1800" spans="16:19" x14ac:dyDescent="0.3">
      <c r="P1800" s="7"/>
      <c r="Q1800" s="7"/>
      <c r="R1800" s="7"/>
      <c r="S1800" s="7"/>
    </row>
    <row r="1801" spans="16:19" x14ac:dyDescent="0.3">
      <c r="P1801" s="7"/>
      <c r="Q1801" s="7"/>
      <c r="R1801" s="7"/>
      <c r="S1801" s="7"/>
    </row>
    <row r="1802" spans="16:19" x14ac:dyDescent="0.3">
      <c r="P1802" s="7"/>
      <c r="Q1802" s="7"/>
      <c r="R1802" s="7"/>
      <c r="S1802" s="7"/>
    </row>
    <row r="1803" spans="16:19" x14ac:dyDescent="0.3">
      <c r="P1803" s="7"/>
      <c r="Q1803" s="7"/>
      <c r="R1803" s="7"/>
      <c r="S1803" s="7"/>
    </row>
    <row r="1804" spans="16:19" x14ac:dyDescent="0.3">
      <c r="P1804" s="7"/>
      <c r="Q1804" s="7"/>
      <c r="R1804" s="7"/>
      <c r="S1804" s="7"/>
    </row>
    <row r="1805" spans="16:19" x14ac:dyDescent="0.3">
      <c r="P1805" s="7"/>
      <c r="Q1805" s="7"/>
      <c r="R1805" s="7"/>
      <c r="S1805" s="7"/>
    </row>
    <row r="1806" spans="16:19" x14ac:dyDescent="0.3">
      <c r="P1806" s="7"/>
      <c r="Q1806" s="7"/>
      <c r="R1806" s="7"/>
      <c r="S1806" s="7"/>
    </row>
    <row r="1807" spans="16:19" x14ac:dyDescent="0.3">
      <c r="P1807" s="7"/>
      <c r="Q1807" s="7"/>
      <c r="R1807" s="7"/>
      <c r="S1807" s="7"/>
    </row>
    <row r="1808" spans="16:19" x14ac:dyDescent="0.3">
      <c r="P1808" s="7"/>
      <c r="Q1808" s="7"/>
      <c r="R1808" s="7"/>
      <c r="S1808" s="7"/>
    </row>
    <row r="1809" spans="16:19" x14ac:dyDescent="0.3">
      <c r="P1809" s="7"/>
      <c r="Q1809" s="7"/>
      <c r="R1809" s="7"/>
      <c r="S1809" s="7"/>
    </row>
    <row r="1810" spans="16:19" x14ac:dyDescent="0.3">
      <c r="P1810" s="7"/>
      <c r="Q1810" s="7"/>
      <c r="R1810" s="7"/>
      <c r="S1810" s="7"/>
    </row>
    <row r="1811" spans="16:19" x14ac:dyDescent="0.3">
      <c r="P1811" s="7"/>
      <c r="Q1811" s="7"/>
      <c r="R1811" s="7"/>
      <c r="S1811" s="7"/>
    </row>
    <row r="1812" spans="16:19" x14ac:dyDescent="0.3">
      <c r="P1812" s="7"/>
      <c r="Q1812" s="7"/>
      <c r="R1812" s="7"/>
      <c r="S1812" s="7"/>
    </row>
    <row r="1813" spans="16:19" x14ac:dyDescent="0.3">
      <c r="P1813" s="7"/>
      <c r="Q1813" s="7"/>
      <c r="R1813" s="7"/>
      <c r="S1813" s="7"/>
    </row>
    <row r="1814" spans="16:19" x14ac:dyDescent="0.3">
      <c r="P1814" s="7"/>
      <c r="Q1814" s="7"/>
      <c r="R1814" s="7"/>
      <c r="S1814" s="7"/>
    </row>
    <row r="1815" spans="16:19" x14ac:dyDescent="0.3">
      <c r="P1815" s="7"/>
      <c r="Q1815" s="7"/>
      <c r="R1815" s="7"/>
      <c r="S1815" s="7"/>
    </row>
    <row r="1816" spans="16:19" x14ac:dyDescent="0.3">
      <c r="P1816" s="7"/>
      <c r="Q1816" s="7"/>
      <c r="R1816" s="7"/>
      <c r="S1816" s="7"/>
    </row>
    <row r="1817" spans="16:19" x14ac:dyDescent="0.3">
      <c r="P1817" s="7"/>
      <c r="Q1817" s="7"/>
      <c r="R1817" s="7"/>
      <c r="S1817" s="7"/>
    </row>
    <row r="1818" spans="16:19" x14ac:dyDescent="0.3">
      <c r="P1818" s="7"/>
      <c r="Q1818" s="7"/>
      <c r="R1818" s="7"/>
      <c r="S1818" s="7"/>
    </row>
    <row r="1819" spans="16:19" x14ac:dyDescent="0.3">
      <c r="P1819" s="7"/>
      <c r="Q1819" s="7"/>
      <c r="R1819" s="7"/>
      <c r="S1819" s="7"/>
    </row>
    <row r="1820" spans="16:19" x14ac:dyDescent="0.3">
      <c r="P1820" s="7"/>
      <c r="Q1820" s="7"/>
      <c r="R1820" s="7"/>
      <c r="S1820" s="7"/>
    </row>
    <row r="1821" spans="16:19" x14ac:dyDescent="0.3">
      <c r="P1821" s="7"/>
      <c r="Q1821" s="7"/>
      <c r="R1821" s="7"/>
      <c r="S1821" s="7"/>
    </row>
    <row r="1822" spans="16:19" x14ac:dyDescent="0.3">
      <c r="P1822" s="7"/>
      <c r="Q1822" s="7"/>
      <c r="R1822" s="7"/>
      <c r="S1822" s="7"/>
    </row>
    <row r="1823" spans="16:19" x14ac:dyDescent="0.3">
      <c r="P1823" s="7"/>
      <c r="Q1823" s="7"/>
      <c r="R1823" s="7"/>
      <c r="S1823" s="7"/>
    </row>
    <row r="1824" spans="16:19" x14ac:dyDescent="0.3">
      <c r="P1824" s="7"/>
      <c r="Q1824" s="7"/>
      <c r="R1824" s="7"/>
      <c r="S1824" s="7"/>
    </row>
    <row r="1825" spans="16:19" x14ac:dyDescent="0.3">
      <c r="P1825" s="7"/>
      <c r="Q1825" s="7"/>
      <c r="R1825" s="7"/>
      <c r="S1825" s="7"/>
    </row>
    <row r="1826" spans="16:19" x14ac:dyDescent="0.3">
      <c r="P1826" s="7"/>
      <c r="Q1826" s="7"/>
      <c r="R1826" s="7"/>
      <c r="S1826" s="7"/>
    </row>
    <row r="1827" spans="16:19" x14ac:dyDescent="0.3">
      <c r="P1827" s="7"/>
      <c r="Q1827" s="7"/>
      <c r="R1827" s="7"/>
      <c r="S1827" s="7"/>
    </row>
    <row r="1828" spans="16:19" x14ac:dyDescent="0.3">
      <c r="P1828" s="7"/>
      <c r="Q1828" s="7"/>
      <c r="R1828" s="7"/>
      <c r="S1828" s="7"/>
    </row>
    <row r="1829" spans="16:19" x14ac:dyDescent="0.3">
      <c r="P1829" s="7"/>
      <c r="Q1829" s="7"/>
      <c r="R1829" s="7"/>
      <c r="S1829" s="7"/>
    </row>
    <row r="1830" spans="16:19" x14ac:dyDescent="0.3">
      <c r="P1830" s="7"/>
      <c r="Q1830" s="7"/>
      <c r="R1830" s="7"/>
      <c r="S1830" s="7"/>
    </row>
    <row r="1831" spans="16:19" x14ac:dyDescent="0.3">
      <c r="P1831" s="7"/>
      <c r="Q1831" s="7"/>
      <c r="R1831" s="7"/>
      <c r="S1831" s="7"/>
    </row>
    <row r="1832" spans="16:19" x14ac:dyDescent="0.3">
      <c r="P1832" s="7"/>
      <c r="Q1832" s="7"/>
      <c r="R1832" s="7"/>
      <c r="S1832" s="7"/>
    </row>
    <row r="1833" spans="16:19" x14ac:dyDescent="0.3">
      <c r="P1833" s="7"/>
      <c r="Q1833" s="7"/>
      <c r="R1833" s="7"/>
      <c r="S1833" s="7"/>
    </row>
    <row r="1834" spans="16:19" x14ac:dyDescent="0.3">
      <c r="P1834" s="7"/>
      <c r="Q1834" s="7"/>
      <c r="R1834" s="7"/>
      <c r="S1834" s="7"/>
    </row>
    <row r="1835" spans="16:19" x14ac:dyDescent="0.3">
      <c r="P1835" s="7"/>
      <c r="Q1835" s="7"/>
      <c r="R1835" s="7"/>
      <c r="S1835" s="7"/>
    </row>
    <row r="1836" spans="16:19" x14ac:dyDescent="0.3">
      <c r="P1836" s="7"/>
      <c r="Q1836" s="7"/>
      <c r="R1836" s="7"/>
      <c r="S1836" s="7"/>
    </row>
    <row r="1837" spans="16:19" x14ac:dyDescent="0.3">
      <c r="P1837" s="7"/>
      <c r="Q1837" s="7"/>
      <c r="R1837" s="7"/>
      <c r="S1837" s="7"/>
    </row>
    <row r="1838" spans="16:19" x14ac:dyDescent="0.3">
      <c r="P1838" s="7"/>
      <c r="Q1838" s="7"/>
      <c r="R1838" s="7"/>
      <c r="S1838" s="7"/>
    </row>
    <row r="1839" spans="16:19" x14ac:dyDescent="0.3">
      <c r="P1839" s="7"/>
      <c r="Q1839" s="7"/>
      <c r="R1839" s="7"/>
      <c r="S1839" s="7"/>
    </row>
    <row r="1840" spans="16:19" x14ac:dyDescent="0.3">
      <c r="P1840" s="7"/>
      <c r="Q1840" s="7"/>
      <c r="R1840" s="7"/>
      <c r="S1840" s="7"/>
    </row>
    <row r="1841" spans="16:19" x14ac:dyDescent="0.3">
      <c r="P1841" s="7"/>
      <c r="Q1841" s="7"/>
      <c r="R1841" s="7"/>
      <c r="S1841" s="7"/>
    </row>
    <row r="1842" spans="16:19" x14ac:dyDescent="0.3">
      <c r="P1842" s="7"/>
      <c r="Q1842" s="7"/>
      <c r="R1842" s="7"/>
      <c r="S1842" s="7"/>
    </row>
    <row r="1843" spans="16:19" x14ac:dyDescent="0.3">
      <c r="P1843" s="7"/>
      <c r="Q1843" s="7"/>
      <c r="R1843" s="7"/>
      <c r="S1843" s="7"/>
    </row>
    <row r="1844" spans="16:19" x14ac:dyDescent="0.3">
      <c r="P1844" s="7"/>
      <c r="Q1844" s="7"/>
      <c r="R1844" s="7"/>
      <c r="S1844" s="7"/>
    </row>
    <row r="1845" spans="16:19" x14ac:dyDescent="0.3">
      <c r="P1845" s="7"/>
      <c r="Q1845" s="7"/>
      <c r="R1845" s="7"/>
      <c r="S1845" s="7"/>
    </row>
    <row r="1846" spans="16:19" x14ac:dyDescent="0.3">
      <c r="P1846" s="7"/>
      <c r="Q1846" s="7"/>
      <c r="R1846" s="7"/>
      <c r="S1846" s="7"/>
    </row>
    <row r="1847" spans="16:19" x14ac:dyDescent="0.3">
      <c r="P1847" s="7"/>
      <c r="Q1847" s="7"/>
      <c r="R1847" s="7"/>
      <c r="S1847" s="7"/>
    </row>
    <row r="1848" spans="16:19" x14ac:dyDescent="0.3">
      <c r="P1848" s="7"/>
      <c r="Q1848" s="7"/>
      <c r="R1848" s="7"/>
      <c r="S1848" s="7"/>
    </row>
    <row r="1849" spans="16:19" x14ac:dyDescent="0.3">
      <c r="P1849" s="7"/>
      <c r="Q1849" s="7"/>
      <c r="R1849" s="7"/>
      <c r="S1849" s="7"/>
    </row>
    <row r="1850" spans="16:19" x14ac:dyDescent="0.3">
      <c r="P1850" s="7"/>
      <c r="Q1850" s="7"/>
      <c r="R1850" s="7"/>
      <c r="S1850" s="7"/>
    </row>
    <row r="1851" spans="16:19" x14ac:dyDescent="0.3">
      <c r="P1851" s="7"/>
      <c r="Q1851" s="7"/>
      <c r="R1851" s="7"/>
      <c r="S1851" s="7"/>
    </row>
    <row r="1852" spans="16:19" x14ac:dyDescent="0.3">
      <c r="P1852" s="7"/>
      <c r="Q1852" s="7"/>
      <c r="R1852" s="7"/>
      <c r="S1852" s="7"/>
    </row>
    <row r="1853" spans="16:19" x14ac:dyDescent="0.3">
      <c r="P1853" s="7"/>
      <c r="Q1853" s="7"/>
      <c r="R1853" s="7"/>
      <c r="S1853" s="7"/>
    </row>
  </sheetData>
  <sortState ref="A2:V1853">
    <sortCondition ref="A1"/>
  </sortState>
  <conditionalFormatting sqref="B44:E44 A49:D49 B53:E53 A101:D101 B120:E120 A131:D131 A138 A132:E137 C138:E138 A170:B170 L136:M136 L135:N135 U5 N31:U31 U33 S37:U37 P35:U35 U44:U45 P47:U47 Q87:U87 P89:U89 P93:U93 T98:U98 P124:U124 Q129:U129 P135:U135 O136:U136 R150:U151 O159:U159 P160:U160 Q200:U200 L32:U32 I68 L5:S5 L31 L37:Q37 L35:N35 L44:S45 L47:N47 L87:O87 L89:N89 L93:N93 L98:R98 L124:N124 L129:O129 L150:P151 L159:M160 L171:T171 L200:O200 L82:T82 L161:U170 L152:U158 L130:U134 L125:U128 L94:U97 L90:U92 L88:U88 L46:U46 L38:U43 L36:U36 L34:U34 L2:U4 L14:U30 I2:J31 L33:S33 I33:J67 L48:U81 J119:J120 L137:U149 I191:J193 L172:U199 I195:J216 L201:U203 L204:N204 P204:U204 L205:U206 Q207:U207 L207:O207 L208:U210 S211:U211 L211:Q211 J217:J218 L212:U217 L218:N218 P218:U218 I219:J225 L219:U219 L220:N220 P220:U220 J226 L221:U231 L232:N234 L235:M235 H235:J235 P232:U235 T236:U236 P236:R236 L236:N238 L239:M239 P237:U239 J255 L240:U274 M275:U275 L276:U283 L284:N284 P284:U284 T291:U291 A291 I314:L314 J313 I315:M315 A313:A315 A316:E316 P292:U317 L285:U290 A318:E319 O326:U326 O352:U352 U343:U344 U348:V348 U371 T367:U367 A442:D442 P443:U443 P446:U448 P450:U456 Q458:U460 A460:B461 A458:C459 E458:E459 D460:E461 L465:N465 P463:U467 P471:U471 S473:U473 P474:U490 I488:M490 W490:XFD490 I491:N491 I492:M492 A487:A494 I493:N494 P518:S533 L83:U86 I69:J118 K2:K290 O534:S534 P491:XFD517 V2:XFD489 P535:S536 O537:S537 P538:S539 U542 W542:XFD542 U518:XFD541 S540:S541 P542:S548 S553 P550:S552 P554:S565 O566:S566 P568:S583 O586:S586 P587:S588 S589 P590:S592 P611:S611 U543:XFD640 A171:E171 A172:D172 B313:E313 A317:C317 E317 A320:C320 E320 A339:E355 A338:C338 E338 A357:E357 A356:C356 E356 A359:E368 A358:C358 E358 A369:C370 E369:E370 A409:E420 A408:C408 E408 A421:C421 E421 A443:E457 A536:C537 E536:E537 P651:XFD651 V701:XFD716 P718:XFD718 N721:XFD721 P764:XFD764 A830:XFD839 B840:XFD840 R885:XFD885 A841:XFD884 A885:P885 A896:I896 A886:XFD895 K896:XFD896 I121:J189 J569:N569 A195:D195 A230:A231 A233:A241 C230:E241 A254:A265 C254:E265 A648:A652 C648:E652 A722:A729 C722:E729 A897:XFD929 A930:A934 C930:XFD934 A935:XFD1048576 A2:H37 A38:E43 G38:H44 A45:H47 A48:E48 A50:E52 G48:H53 A54:H56 A57:E100 A102:E119 A121:E130 A139:E146 G57:H146 A147:H158 A159:E169 G159:H169 A173:E182 G171:H182 A183:H194 A196:E208 G195:H208 A242:E253 G255:H255 G236:J254 A292:E312 G305:M306 G295:N304 G294:M294 G292:N293 G313:H313 G307:L312 A321:E337 G326:M326 G318:U325 G316:N317 G344:U347 G348:S348 G343:S343 G342:T342 G327:U341 G367:R367 G353:U366 G349:U351 G352:M352 G368:U370 A371:E407 G371:S371 A422:E441 G372:U442 G446:M448 G444:U445 G443:N443 G463:M463 G462:U462 A462:E486 G467:N467 G466:M466 G465:J465 G464:N464 G461:V461 G459:M460 G458:O458 G457:U457 G456:M456 G454:N455 G449:U449 G486:N486 G481:M485 G480:N480 G476:M479 G475:N475 G473:M474 G472:U472 G471:M471 G468:U470 G508:M508 G500:N507 G499:M499 G497:N498 G495:M496 A495:E535 G527:N527 G524:M526 G523:N523 G516:N520 G521:M522 G514:M515 G511:N513 G510:M510 G509:N509 G541:M542 G539:N540 G532:N532 G528:M529 G531:M531 G530:N530 G547:N548 G546:M546 G543:N545 G533:M538 A209:H226 A227:E229 G227:J234 A266:E290 G256:J290 G568:M568 G567:S567 G562:M566 G553:M560 G561:N561 G551:N552 G550:M550 G549:S549 G569:H569 G570:N570 G590:N591 G586:M589 G574:M577 G571:M572 G592:M592 G584:S585 G583:M583 G582:N582 G580:M581 G578:N579 G573:N573 G612:S640 G593:S610 G611:N611 G651:M651 G641:XFD650 G652:XFD700 G721:L721 G719:XFD720 G718:N718 G717:XFD717 G701:T716 A730:E829 G798:XFD829 G722:XFD722 G723:K727 M723:XFD727 G728:XFD737 M738:XFD763 M764:N764 G738:K797 M765:XFD797 L99:U123 L6:U11 L12:S13 G450:M453 A538:E647 A653:E721">
    <cfRule type="expression" dxfId="1237" priority="1415">
      <formula>EVEN(ROW())=ROW()</formula>
    </cfRule>
    <cfRule type="expression" dxfId="1236" priority="1416">
      <formula>MOD(ROW(),2)=1</formula>
    </cfRule>
  </conditionalFormatting>
  <conditionalFormatting sqref="M31">
    <cfRule type="expression" dxfId="1235" priority="1413">
      <formula>EVEN(ROW())=ROW()</formula>
    </cfRule>
    <cfRule type="expression" dxfId="1234" priority="1414">
      <formula>MOD(ROW(),2)=1</formula>
    </cfRule>
  </conditionalFormatting>
  <conditionalFormatting sqref="A44">
    <cfRule type="expression" dxfId="1233" priority="1409">
      <formula>EVEN(ROW())=ROW()</formula>
    </cfRule>
    <cfRule type="expression" dxfId="1232" priority="1410">
      <formula>MOD(ROW(),2)=1</formula>
    </cfRule>
  </conditionalFormatting>
  <conditionalFormatting sqref="T44:T45">
    <cfRule type="expression" dxfId="1231" priority="1407">
      <formula>EVEN(ROW())=ROW()</formula>
    </cfRule>
    <cfRule type="expression" dxfId="1230" priority="1408">
      <formula>MOD(ROW(),2)=1</formula>
    </cfRule>
  </conditionalFormatting>
  <conditionalFormatting sqref="O47">
    <cfRule type="expression" dxfId="1229" priority="1405">
      <formula>EVEN(ROW())=ROW()</formula>
    </cfRule>
    <cfRule type="expression" dxfId="1228" priority="1406">
      <formula>MOD(ROW(),2)=1</formula>
    </cfRule>
  </conditionalFormatting>
  <conditionalFormatting sqref="A53">
    <cfRule type="expression" dxfId="1227" priority="1403">
      <formula>EVEN(ROW())=ROW()</formula>
    </cfRule>
    <cfRule type="expression" dxfId="1226" priority="1404">
      <formula>MOD(ROW(),2)=1</formula>
    </cfRule>
  </conditionalFormatting>
  <conditionalFormatting sqref="P87">
    <cfRule type="expression" dxfId="1225" priority="1401">
      <formula>EVEN(ROW())=ROW()</formula>
    </cfRule>
    <cfRule type="expression" dxfId="1224" priority="1402">
      <formula>MOD(ROW(),2)=1</formula>
    </cfRule>
  </conditionalFormatting>
  <conditionalFormatting sqref="O89">
    <cfRule type="expression" dxfId="1223" priority="1399">
      <formula>EVEN(ROW())=ROW()</formula>
    </cfRule>
    <cfRule type="expression" dxfId="1222" priority="1400">
      <formula>MOD(ROW(),2)=1</formula>
    </cfRule>
  </conditionalFormatting>
  <conditionalFormatting sqref="O93">
    <cfRule type="expression" dxfId="1221" priority="1397">
      <formula>EVEN(ROW())=ROW()</formula>
    </cfRule>
    <cfRule type="expression" dxfId="1220" priority="1398">
      <formula>MOD(ROW(),2)=1</formula>
    </cfRule>
  </conditionalFormatting>
  <conditionalFormatting sqref="A120">
    <cfRule type="expression" dxfId="1219" priority="1393">
      <formula>EVEN(ROW())=ROW()</formula>
    </cfRule>
    <cfRule type="expression" dxfId="1218" priority="1394">
      <formula>MOD(ROW(),2)=1</formula>
    </cfRule>
  </conditionalFormatting>
  <conditionalFormatting sqref="O124">
    <cfRule type="expression" dxfId="1217" priority="1391">
      <formula>EVEN(ROW())=ROW()</formula>
    </cfRule>
    <cfRule type="expression" dxfId="1216" priority="1392">
      <formula>MOD(ROW(),2)=1</formula>
    </cfRule>
  </conditionalFormatting>
  <conditionalFormatting sqref="O135">
    <cfRule type="expression" dxfId="1215" priority="1389">
      <formula>EVEN(ROW())=ROW()</formula>
    </cfRule>
    <cfRule type="expression" dxfId="1214" priority="1390">
      <formula>MOD(ROW(),2)=1</formula>
    </cfRule>
  </conditionalFormatting>
  <conditionalFormatting sqref="N136">
    <cfRule type="expression" dxfId="1213" priority="1387">
      <formula>EVEN(ROW())=ROW()</formula>
    </cfRule>
    <cfRule type="expression" dxfId="1212" priority="1388">
      <formula>MOD(ROW(),2)=1</formula>
    </cfRule>
  </conditionalFormatting>
  <conditionalFormatting sqref="B138">
    <cfRule type="expression" dxfId="1211" priority="1385">
      <formula>EVEN(ROW())=ROW()</formula>
    </cfRule>
    <cfRule type="expression" dxfId="1210" priority="1386">
      <formula>MOD(ROW(),2)=1</formula>
    </cfRule>
  </conditionalFormatting>
  <conditionalFormatting sqref="E131">
    <cfRule type="expression" dxfId="1209" priority="1383">
      <formula>EVEN(ROW())=ROW()</formula>
    </cfRule>
    <cfRule type="expression" dxfId="1208" priority="1384">
      <formula>MOD(ROW(),2)=1</formula>
    </cfRule>
  </conditionalFormatting>
  <conditionalFormatting sqref="E49">
    <cfRule type="expression" dxfId="1207" priority="1381">
      <formula>EVEN(ROW())=ROW()</formula>
    </cfRule>
    <cfRule type="expression" dxfId="1206" priority="1382">
      <formula>MOD(ROW(),2)=1</formula>
    </cfRule>
  </conditionalFormatting>
  <conditionalFormatting sqref="Q150:Q151">
    <cfRule type="expression" dxfId="1205" priority="1379">
      <formula>EVEN(ROW())=ROW()</formula>
    </cfRule>
    <cfRule type="expression" dxfId="1204" priority="1380">
      <formula>MOD(ROW(),2)=1</formula>
    </cfRule>
  </conditionalFormatting>
  <conditionalFormatting sqref="N159">
    <cfRule type="expression" dxfId="1203" priority="1377">
      <formula>EVEN(ROW())=ROW()</formula>
    </cfRule>
    <cfRule type="expression" dxfId="1202" priority="1378">
      <formula>MOD(ROW(),2)=1</formula>
    </cfRule>
  </conditionalFormatting>
  <conditionalFormatting sqref="O160">
    <cfRule type="expression" dxfId="1201" priority="1375">
      <formula>EVEN(ROW())=ROW()</formula>
    </cfRule>
    <cfRule type="expression" dxfId="1200" priority="1376">
      <formula>MOD(ROW(),2)=1</formula>
    </cfRule>
  </conditionalFormatting>
  <conditionalFormatting sqref="N160">
    <cfRule type="expression" dxfId="1199" priority="1373">
      <formula>EVEN(ROW())=ROW()</formula>
    </cfRule>
    <cfRule type="expression" dxfId="1198" priority="1374">
      <formula>MOD(ROW(),2)=1</formula>
    </cfRule>
  </conditionalFormatting>
  <conditionalFormatting sqref="C170:E170 G170:H170">
    <cfRule type="expression" dxfId="1197" priority="1371">
      <formula>EVEN(ROW())=ROW()</formula>
    </cfRule>
    <cfRule type="expression" dxfId="1196" priority="1372">
      <formula>MOD(ROW(),2)=1</formula>
    </cfRule>
  </conditionalFormatting>
  <conditionalFormatting sqref="U171">
    <cfRule type="expression" dxfId="1195" priority="1369">
      <formula>EVEN(ROW())=ROW()</formula>
    </cfRule>
    <cfRule type="expression" dxfId="1194" priority="1370">
      <formula>MOD(ROW(),2)=1</formula>
    </cfRule>
  </conditionalFormatting>
  <conditionalFormatting sqref="E195">
    <cfRule type="expression" dxfId="1193" priority="1365">
      <formula>EVEN(ROW())=ROW()</formula>
    </cfRule>
    <cfRule type="expression" dxfId="1192" priority="1366">
      <formula>MOD(ROW(),2)=1</formula>
    </cfRule>
  </conditionalFormatting>
  <conditionalFormatting sqref="U82">
    <cfRule type="expression" dxfId="1191" priority="1363">
      <formula>EVEN(ROW())=ROW()</formula>
    </cfRule>
    <cfRule type="expression" dxfId="1190" priority="1364">
      <formula>MOD(ROW(),2)=1</formula>
    </cfRule>
  </conditionalFormatting>
  <conditionalFormatting sqref="I32:J32">
    <cfRule type="expression" dxfId="1189" priority="1361">
      <formula>EVEN(ROW())=ROW()</formula>
    </cfRule>
    <cfRule type="expression" dxfId="1188" priority="1362">
      <formula>MOD(ROW(),2)=1</formula>
    </cfRule>
  </conditionalFormatting>
  <conditionalFormatting sqref="O35">
    <cfRule type="expression" dxfId="1187" priority="1359">
      <formula>EVEN(ROW())=ROW()</formula>
    </cfRule>
    <cfRule type="expression" dxfId="1186" priority="1360">
      <formula>MOD(ROW(),2)=1</formula>
    </cfRule>
  </conditionalFormatting>
  <conditionalFormatting sqref="J68">
    <cfRule type="expression" dxfId="1185" priority="1357">
      <formula>EVEN(ROW())=ROW()</formula>
    </cfRule>
    <cfRule type="expression" dxfId="1184" priority="1358">
      <formula>MOD(ROW(),2)=1</formula>
    </cfRule>
  </conditionalFormatting>
  <conditionalFormatting sqref="I119">
    <cfRule type="expression" dxfId="1183" priority="1355">
      <formula>EVEN(ROW())=ROW()</formula>
    </cfRule>
    <cfRule type="expression" dxfId="1182" priority="1356">
      <formula>MOD(ROW(),2)=1</formula>
    </cfRule>
  </conditionalFormatting>
  <conditionalFormatting sqref="I120">
    <cfRule type="expression" dxfId="1181" priority="1353">
      <formula>EVEN(ROW())=ROW()</formula>
    </cfRule>
    <cfRule type="expression" dxfId="1180" priority="1354">
      <formula>MOD(ROW(),2)=1</formula>
    </cfRule>
  </conditionalFormatting>
  <conditionalFormatting sqref="I190:J190">
    <cfRule type="expression" dxfId="1179" priority="1351">
      <formula>EVEN(ROW())=ROW()</formula>
    </cfRule>
    <cfRule type="expression" dxfId="1178" priority="1352">
      <formula>MOD(ROW(),2)=1</formula>
    </cfRule>
  </conditionalFormatting>
  <conditionalFormatting sqref="I194:J194">
    <cfRule type="expression" dxfId="1177" priority="1349">
      <formula>EVEN(ROW())=ROW()</formula>
    </cfRule>
    <cfRule type="expression" dxfId="1176" priority="1350">
      <formula>MOD(ROW(),2)=1</formula>
    </cfRule>
  </conditionalFormatting>
  <conditionalFormatting sqref="O204">
    <cfRule type="expression" dxfId="1175" priority="1347">
      <formula>EVEN(ROW())=ROW()</formula>
    </cfRule>
    <cfRule type="expression" dxfId="1174" priority="1348">
      <formula>MOD(ROW(),2)=1</formula>
    </cfRule>
  </conditionalFormatting>
  <conditionalFormatting sqref="R211">
    <cfRule type="expression" dxfId="1173" priority="1345">
      <formula>EVEN(ROW())=ROW()</formula>
    </cfRule>
    <cfRule type="expression" dxfId="1172" priority="1346">
      <formula>MOD(ROW(),2)=1</formula>
    </cfRule>
  </conditionalFormatting>
  <conditionalFormatting sqref="I217">
    <cfRule type="expression" dxfId="1171" priority="1343">
      <formula>EVEN(ROW())=ROW()</formula>
    </cfRule>
    <cfRule type="expression" dxfId="1170" priority="1344">
      <formula>MOD(ROW(),2)=1</formula>
    </cfRule>
  </conditionalFormatting>
  <conditionalFormatting sqref="O218">
    <cfRule type="expression" dxfId="1169" priority="1341">
      <formula>EVEN(ROW())=ROW()</formula>
    </cfRule>
    <cfRule type="expression" dxfId="1168" priority="1342">
      <formula>MOD(ROW(),2)=1</formula>
    </cfRule>
  </conditionalFormatting>
  <conditionalFormatting sqref="O220">
    <cfRule type="expression" dxfId="1167" priority="1339">
      <formula>EVEN(ROW())=ROW()</formula>
    </cfRule>
    <cfRule type="expression" dxfId="1166" priority="1340">
      <formula>MOD(ROW(),2)=1</formula>
    </cfRule>
  </conditionalFormatting>
  <conditionalFormatting sqref="I218">
    <cfRule type="expression" dxfId="1165" priority="1337">
      <formula>EVEN(ROW())=ROW()</formula>
    </cfRule>
    <cfRule type="expression" dxfId="1164" priority="1338">
      <formula>MOD(ROW(),2)=1</formula>
    </cfRule>
  </conditionalFormatting>
  <conditionalFormatting sqref="A232">
    <cfRule type="expression" dxfId="1163" priority="1335">
      <formula>EVEN(ROW())=ROW()</formula>
    </cfRule>
    <cfRule type="expression" dxfId="1162" priority="1336">
      <formula>MOD(ROW(),2)=1</formula>
    </cfRule>
  </conditionalFormatting>
  <conditionalFormatting sqref="O233">
    <cfRule type="expression" dxfId="1161" priority="1333">
      <formula>EVEN(ROW())=ROW()</formula>
    </cfRule>
    <cfRule type="expression" dxfId="1160" priority="1334">
      <formula>MOD(ROW(),2)=1</formula>
    </cfRule>
  </conditionalFormatting>
  <conditionalFormatting sqref="O232">
    <cfRule type="expression" dxfId="1159" priority="1331">
      <formula>EVEN(ROW())=ROW()</formula>
    </cfRule>
    <cfRule type="expression" dxfId="1158" priority="1332">
      <formula>MOD(ROW(),2)=1</formula>
    </cfRule>
  </conditionalFormatting>
  <conditionalFormatting sqref="O234">
    <cfRule type="expression" dxfId="1157" priority="1329">
      <formula>EVEN(ROW())=ROW()</formula>
    </cfRule>
    <cfRule type="expression" dxfId="1156" priority="1330">
      <formula>MOD(ROW(),2)=1</formula>
    </cfRule>
  </conditionalFormatting>
  <conditionalFormatting sqref="G235">
    <cfRule type="expression" dxfId="1155" priority="1327">
      <formula>EVEN(ROW())=ROW()</formula>
    </cfRule>
    <cfRule type="expression" dxfId="1154" priority="1328">
      <formula>MOD(ROW(),2)=1</formula>
    </cfRule>
  </conditionalFormatting>
  <conditionalFormatting sqref="N235">
    <cfRule type="expression" dxfId="1153" priority="1325">
      <formula>EVEN(ROW())=ROW()</formula>
    </cfRule>
    <cfRule type="expression" dxfId="1152" priority="1326">
      <formula>MOD(ROW(),2)=1</formula>
    </cfRule>
  </conditionalFormatting>
  <conditionalFormatting sqref="O235">
    <cfRule type="expression" dxfId="1151" priority="1323">
      <formula>EVEN(ROW())=ROW()</formula>
    </cfRule>
    <cfRule type="expression" dxfId="1150" priority="1324">
      <formula>MOD(ROW(),2)=1</formula>
    </cfRule>
  </conditionalFormatting>
  <conditionalFormatting sqref="O236">
    <cfRule type="expression" dxfId="1149" priority="1321">
      <formula>EVEN(ROW())=ROW()</formula>
    </cfRule>
    <cfRule type="expression" dxfId="1148" priority="1322">
      <formula>MOD(ROW(),2)=1</formula>
    </cfRule>
  </conditionalFormatting>
  <conditionalFormatting sqref="O237">
    <cfRule type="expression" dxfId="1147" priority="1319">
      <formula>EVEN(ROW())=ROW()</formula>
    </cfRule>
    <cfRule type="expression" dxfId="1146" priority="1320">
      <formula>MOD(ROW(),2)=1</formula>
    </cfRule>
  </conditionalFormatting>
  <conditionalFormatting sqref="O238">
    <cfRule type="expression" dxfId="1145" priority="1317">
      <formula>EVEN(ROW())=ROW()</formula>
    </cfRule>
    <cfRule type="expression" dxfId="1144" priority="1318">
      <formula>MOD(ROW(),2)=1</formula>
    </cfRule>
  </conditionalFormatting>
  <conditionalFormatting sqref="N239">
    <cfRule type="expression" dxfId="1143" priority="1315">
      <formula>EVEN(ROW())=ROW()</formula>
    </cfRule>
    <cfRule type="expression" dxfId="1142" priority="1316">
      <formula>MOD(ROW(),2)=1</formula>
    </cfRule>
  </conditionalFormatting>
  <conditionalFormatting sqref="O239">
    <cfRule type="expression" dxfId="1141" priority="1313">
      <formula>EVEN(ROW())=ROW()</formula>
    </cfRule>
    <cfRule type="expression" dxfId="1140" priority="1314">
      <formula>MOD(ROW(),2)=1</formula>
    </cfRule>
  </conditionalFormatting>
  <conditionalFormatting sqref="I255">
    <cfRule type="expression" dxfId="1139" priority="1311">
      <formula>EVEN(ROW())=ROW()</formula>
    </cfRule>
    <cfRule type="expression" dxfId="1138" priority="1312">
      <formula>MOD(ROW(),2)=1</formula>
    </cfRule>
  </conditionalFormatting>
  <conditionalFormatting sqref="L275">
    <cfRule type="expression" dxfId="1137" priority="1309">
      <formula>EVEN(ROW())=ROW()</formula>
    </cfRule>
    <cfRule type="expression" dxfId="1136" priority="1310">
      <formula>MOD(ROW(),2)=1</formula>
    </cfRule>
  </conditionalFormatting>
  <conditionalFormatting sqref="O284">
    <cfRule type="expression" dxfId="1135" priority="1307">
      <formula>EVEN(ROW())=ROW()</formula>
    </cfRule>
    <cfRule type="expression" dxfId="1134" priority="1308">
      <formula>MOD(ROW(),2)=1</formula>
    </cfRule>
  </conditionalFormatting>
  <conditionalFormatting sqref="B291:E291 G291:S291">
    <cfRule type="expression" dxfId="1133" priority="1305">
      <formula>EVEN(ROW())=ROW()</formula>
    </cfRule>
    <cfRule type="expression" dxfId="1132" priority="1306">
      <formula>MOD(ROW(),2)=1</formula>
    </cfRule>
  </conditionalFormatting>
  <conditionalFormatting sqref="O292">
    <cfRule type="expression" dxfId="1131" priority="1303">
      <formula>EVEN(ROW())=ROW()</formula>
    </cfRule>
    <cfRule type="expression" dxfId="1130" priority="1304">
      <formula>MOD(ROW(),2)=1</formula>
    </cfRule>
  </conditionalFormatting>
  <conditionalFormatting sqref="O293">
    <cfRule type="expression" dxfId="1129" priority="1301">
      <formula>EVEN(ROW())=ROW()</formula>
    </cfRule>
    <cfRule type="expression" dxfId="1128" priority="1302">
      <formula>MOD(ROW(),2)=1</formula>
    </cfRule>
  </conditionalFormatting>
  <conditionalFormatting sqref="N294">
    <cfRule type="expression" dxfId="1127" priority="1299">
      <formula>EVEN(ROW())=ROW()</formula>
    </cfRule>
    <cfRule type="expression" dxfId="1126" priority="1300">
      <formula>MOD(ROW(),2)=1</formula>
    </cfRule>
  </conditionalFormatting>
  <conditionalFormatting sqref="O294">
    <cfRule type="expression" dxfId="1125" priority="1297">
      <formula>EVEN(ROW())=ROW()</formula>
    </cfRule>
    <cfRule type="expression" dxfId="1124" priority="1298">
      <formula>MOD(ROW(),2)=1</formula>
    </cfRule>
  </conditionalFormatting>
  <conditionalFormatting sqref="O295">
    <cfRule type="expression" dxfId="1123" priority="1295">
      <formula>EVEN(ROW())=ROW()</formula>
    </cfRule>
    <cfRule type="expression" dxfId="1122" priority="1296">
      <formula>MOD(ROW(),2)=1</formula>
    </cfRule>
  </conditionalFormatting>
  <conditionalFormatting sqref="O296">
    <cfRule type="expression" dxfId="1121" priority="1293">
      <formula>EVEN(ROW())=ROW()</formula>
    </cfRule>
    <cfRule type="expression" dxfId="1120" priority="1294">
      <formula>MOD(ROW(),2)=1</formula>
    </cfRule>
  </conditionalFormatting>
  <conditionalFormatting sqref="O297">
    <cfRule type="expression" dxfId="1119" priority="1291">
      <formula>EVEN(ROW())=ROW()</formula>
    </cfRule>
    <cfRule type="expression" dxfId="1118" priority="1292">
      <formula>MOD(ROW(),2)=1</formula>
    </cfRule>
  </conditionalFormatting>
  <conditionalFormatting sqref="O298">
    <cfRule type="expression" dxfId="1117" priority="1289">
      <formula>EVEN(ROW())=ROW()</formula>
    </cfRule>
    <cfRule type="expression" dxfId="1116" priority="1290">
      <formula>MOD(ROW(),2)=1</formula>
    </cfRule>
  </conditionalFormatting>
  <conditionalFormatting sqref="O299">
    <cfRule type="expression" dxfId="1115" priority="1287">
      <formula>EVEN(ROW())=ROW()</formula>
    </cfRule>
    <cfRule type="expression" dxfId="1114" priority="1288">
      <formula>MOD(ROW(),2)=1</formula>
    </cfRule>
  </conditionalFormatting>
  <conditionalFormatting sqref="O300">
    <cfRule type="expression" dxfId="1113" priority="1285">
      <formula>EVEN(ROW())=ROW()</formula>
    </cfRule>
    <cfRule type="expression" dxfId="1112" priority="1286">
      <formula>MOD(ROW(),2)=1</formula>
    </cfRule>
  </conditionalFormatting>
  <conditionalFormatting sqref="O301">
    <cfRule type="expression" dxfId="1111" priority="1283">
      <formula>EVEN(ROW())=ROW()</formula>
    </cfRule>
    <cfRule type="expression" dxfId="1110" priority="1284">
      <formula>MOD(ROW(),2)=1</formula>
    </cfRule>
  </conditionalFormatting>
  <conditionalFormatting sqref="O302">
    <cfRule type="expression" dxfId="1109" priority="1281">
      <formula>EVEN(ROW())=ROW()</formula>
    </cfRule>
    <cfRule type="expression" dxfId="1108" priority="1282">
      <formula>MOD(ROW(),2)=1</formula>
    </cfRule>
  </conditionalFormatting>
  <conditionalFormatting sqref="O303">
    <cfRule type="expression" dxfId="1107" priority="1279">
      <formula>EVEN(ROW())=ROW()</formula>
    </cfRule>
    <cfRule type="expression" dxfId="1106" priority="1280">
      <formula>MOD(ROW(),2)=1</formula>
    </cfRule>
  </conditionalFormatting>
  <conditionalFormatting sqref="O304">
    <cfRule type="expression" dxfId="1105" priority="1277">
      <formula>EVEN(ROW())=ROW()</formula>
    </cfRule>
    <cfRule type="expression" dxfId="1104" priority="1278">
      <formula>MOD(ROW(),2)=1</formula>
    </cfRule>
  </conditionalFormatting>
  <conditionalFormatting sqref="N305">
    <cfRule type="expression" dxfId="1103" priority="1275">
      <formula>EVEN(ROW())=ROW()</formula>
    </cfRule>
    <cfRule type="expression" dxfId="1102" priority="1276">
      <formula>MOD(ROW(),2)=1</formula>
    </cfRule>
  </conditionalFormatting>
  <conditionalFormatting sqref="O305">
    <cfRule type="expression" dxfId="1101" priority="1273">
      <formula>EVEN(ROW())=ROW()</formula>
    </cfRule>
    <cfRule type="expression" dxfId="1100" priority="1274">
      <formula>MOD(ROW(),2)=1</formula>
    </cfRule>
  </conditionalFormatting>
  <conditionalFormatting sqref="N306">
    <cfRule type="expression" dxfId="1099" priority="1271">
      <formula>EVEN(ROW())=ROW()</formula>
    </cfRule>
    <cfRule type="expression" dxfId="1098" priority="1272">
      <formula>MOD(ROW(),2)=1</formula>
    </cfRule>
  </conditionalFormatting>
  <conditionalFormatting sqref="O306">
    <cfRule type="expression" dxfId="1097" priority="1269">
      <formula>EVEN(ROW())=ROW()</formula>
    </cfRule>
    <cfRule type="expression" dxfId="1096" priority="1270">
      <formula>MOD(ROW(),2)=1</formula>
    </cfRule>
  </conditionalFormatting>
  <conditionalFormatting sqref="M307">
    <cfRule type="expression" dxfId="1095" priority="1267">
      <formula>EVEN(ROW())=ROW()</formula>
    </cfRule>
    <cfRule type="expression" dxfId="1094" priority="1268">
      <formula>MOD(ROW(),2)=1</formula>
    </cfRule>
  </conditionalFormatting>
  <conditionalFormatting sqref="N307">
    <cfRule type="expression" dxfId="1093" priority="1265">
      <formula>EVEN(ROW())=ROW()</formula>
    </cfRule>
    <cfRule type="expression" dxfId="1092" priority="1266">
      <formula>MOD(ROW(),2)=1</formula>
    </cfRule>
  </conditionalFormatting>
  <conditionalFormatting sqref="O307">
    <cfRule type="expression" dxfId="1091" priority="1263">
      <formula>EVEN(ROW())=ROW()</formula>
    </cfRule>
    <cfRule type="expression" dxfId="1090" priority="1264">
      <formula>MOD(ROW(),2)=1</formula>
    </cfRule>
  </conditionalFormatting>
  <conditionalFormatting sqref="M308">
    <cfRule type="expression" dxfId="1089" priority="1261">
      <formula>EVEN(ROW())=ROW()</formula>
    </cfRule>
    <cfRule type="expression" dxfId="1088" priority="1262">
      <formula>MOD(ROW(),2)=1</formula>
    </cfRule>
  </conditionalFormatting>
  <conditionalFormatting sqref="N308">
    <cfRule type="expression" dxfId="1087" priority="1259">
      <formula>EVEN(ROW())=ROW()</formula>
    </cfRule>
    <cfRule type="expression" dxfId="1086" priority="1260">
      <formula>MOD(ROW(),2)=1</formula>
    </cfRule>
  </conditionalFormatting>
  <conditionalFormatting sqref="O308">
    <cfRule type="expression" dxfId="1085" priority="1257">
      <formula>EVEN(ROW())=ROW()</formula>
    </cfRule>
    <cfRule type="expression" dxfId="1084" priority="1258">
      <formula>MOD(ROW(),2)=1</formula>
    </cfRule>
  </conditionalFormatting>
  <conditionalFormatting sqref="M309">
    <cfRule type="expression" dxfId="1083" priority="1255">
      <formula>EVEN(ROW())=ROW()</formula>
    </cfRule>
    <cfRule type="expression" dxfId="1082" priority="1256">
      <formula>MOD(ROW(),2)=1</formula>
    </cfRule>
  </conditionalFormatting>
  <conditionalFormatting sqref="N309">
    <cfRule type="expression" dxfId="1081" priority="1253">
      <formula>EVEN(ROW())=ROW()</formula>
    </cfRule>
    <cfRule type="expression" dxfId="1080" priority="1254">
      <formula>MOD(ROW(),2)=1</formula>
    </cfRule>
  </conditionalFormatting>
  <conditionalFormatting sqref="O309">
    <cfRule type="expression" dxfId="1079" priority="1251">
      <formula>EVEN(ROW())=ROW()</formula>
    </cfRule>
    <cfRule type="expression" dxfId="1078" priority="1252">
      <formula>MOD(ROW(),2)=1</formula>
    </cfRule>
  </conditionalFormatting>
  <conditionalFormatting sqref="M310">
    <cfRule type="expression" dxfId="1077" priority="1249">
      <formula>EVEN(ROW())=ROW()</formula>
    </cfRule>
    <cfRule type="expression" dxfId="1076" priority="1250">
      <formula>MOD(ROW(),2)=1</formula>
    </cfRule>
  </conditionalFormatting>
  <conditionalFormatting sqref="N310">
    <cfRule type="expression" dxfId="1075" priority="1247">
      <formula>EVEN(ROW())=ROW()</formula>
    </cfRule>
    <cfRule type="expression" dxfId="1074" priority="1248">
      <formula>MOD(ROW(),2)=1</formula>
    </cfRule>
  </conditionalFormatting>
  <conditionalFormatting sqref="O310">
    <cfRule type="expression" dxfId="1073" priority="1245">
      <formula>EVEN(ROW())=ROW()</formula>
    </cfRule>
    <cfRule type="expression" dxfId="1072" priority="1246">
      <formula>MOD(ROW(),2)=1</formula>
    </cfRule>
  </conditionalFormatting>
  <conditionalFormatting sqref="M311">
    <cfRule type="expression" dxfId="1071" priority="1243">
      <formula>EVEN(ROW())=ROW()</formula>
    </cfRule>
    <cfRule type="expression" dxfId="1070" priority="1244">
      <formula>MOD(ROW(),2)=1</formula>
    </cfRule>
  </conditionalFormatting>
  <conditionalFormatting sqref="N311">
    <cfRule type="expression" dxfId="1069" priority="1241">
      <formula>EVEN(ROW())=ROW()</formula>
    </cfRule>
    <cfRule type="expression" dxfId="1068" priority="1242">
      <formula>MOD(ROW(),2)=1</formula>
    </cfRule>
  </conditionalFormatting>
  <conditionalFormatting sqref="O311">
    <cfRule type="expression" dxfId="1067" priority="1239">
      <formula>EVEN(ROW())=ROW()</formula>
    </cfRule>
    <cfRule type="expression" dxfId="1066" priority="1240">
      <formula>MOD(ROW(),2)=1</formula>
    </cfRule>
  </conditionalFormatting>
  <conditionalFormatting sqref="M312">
    <cfRule type="expression" dxfId="1065" priority="1237">
      <formula>EVEN(ROW())=ROW()</formula>
    </cfRule>
    <cfRule type="expression" dxfId="1064" priority="1238">
      <formula>MOD(ROW(),2)=1</formula>
    </cfRule>
  </conditionalFormatting>
  <conditionalFormatting sqref="N312">
    <cfRule type="expression" dxfId="1063" priority="1235">
      <formula>EVEN(ROW())=ROW()</formula>
    </cfRule>
    <cfRule type="expression" dxfId="1062" priority="1236">
      <formula>MOD(ROW(),2)=1</formula>
    </cfRule>
  </conditionalFormatting>
  <conditionalFormatting sqref="O312">
    <cfRule type="expression" dxfId="1061" priority="1233">
      <formula>EVEN(ROW())=ROW()</formula>
    </cfRule>
    <cfRule type="expression" dxfId="1060" priority="1234">
      <formula>MOD(ROW(),2)=1</formula>
    </cfRule>
  </conditionalFormatting>
  <conditionalFormatting sqref="K313:L313">
    <cfRule type="expression" dxfId="1059" priority="1231">
      <formula>EVEN(ROW())=ROW()</formula>
    </cfRule>
    <cfRule type="expression" dxfId="1058" priority="1232">
      <formula>MOD(ROW(),2)=1</formula>
    </cfRule>
  </conditionalFormatting>
  <conditionalFormatting sqref="M313">
    <cfRule type="expression" dxfId="1057" priority="1229">
      <formula>EVEN(ROW())=ROW()</formula>
    </cfRule>
    <cfRule type="expression" dxfId="1056" priority="1230">
      <formula>MOD(ROW(),2)=1</formula>
    </cfRule>
  </conditionalFormatting>
  <conditionalFormatting sqref="N313">
    <cfRule type="expression" dxfId="1055" priority="1227">
      <formula>EVEN(ROW())=ROW()</formula>
    </cfRule>
    <cfRule type="expression" dxfId="1054" priority="1228">
      <formula>MOD(ROW(),2)=1</formula>
    </cfRule>
  </conditionalFormatting>
  <conditionalFormatting sqref="O313">
    <cfRule type="expression" dxfId="1053" priority="1225">
      <formula>EVEN(ROW())=ROW()</formula>
    </cfRule>
    <cfRule type="expression" dxfId="1052" priority="1226">
      <formula>MOD(ROW(),2)=1</formula>
    </cfRule>
  </conditionalFormatting>
  <conditionalFormatting sqref="B314:C314 E314 G314:H314">
    <cfRule type="expression" dxfId="1051" priority="1223">
      <formula>EVEN(ROW())=ROW()</formula>
    </cfRule>
    <cfRule type="expression" dxfId="1050" priority="1224">
      <formula>MOD(ROW(),2)=1</formula>
    </cfRule>
  </conditionalFormatting>
  <conditionalFormatting sqref="M314">
    <cfRule type="expression" dxfId="1049" priority="1221">
      <formula>EVEN(ROW())=ROW()</formula>
    </cfRule>
    <cfRule type="expression" dxfId="1048" priority="1222">
      <formula>MOD(ROW(),2)=1</formula>
    </cfRule>
  </conditionalFormatting>
  <conditionalFormatting sqref="N314">
    <cfRule type="expression" dxfId="1047" priority="1219">
      <formula>EVEN(ROW())=ROW()</formula>
    </cfRule>
    <cfRule type="expression" dxfId="1046" priority="1220">
      <formula>MOD(ROW(),2)=1</formula>
    </cfRule>
  </conditionalFormatting>
  <conditionalFormatting sqref="O314">
    <cfRule type="expression" dxfId="1045" priority="1217">
      <formula>EVEN(ROW())=ROW()</formula>
    </cfRule>
    <cfRule type="expression" dxfId="1044" priority="1218">
      <formula>MOD(ROW(),2)=1</formula>
    </cfRule>
  </conditionalFormatting>
  <conditionalFormatting sqref="I313">
    <cfRule type="expression" dxfId="1043" priority="1215">
      <formula>EVEN(ROW())=ROW()</formula>
    </cfRule>
    <cfRule type="expression" dxfId="1042" priority="1216">
      <formula>MOD(ROW(),2)=1</formula>
    </cfRule>
  </conditionalFormatting>
  <conditionalFormatting sqref="B315:C315 E315 G315:H315">
    <cfRule type="expression" dxfId="1041" priority="1115">
      <formula>EVEN(ROW())=ROW()</formula>
    </cfRule>
    <cfRule type="expression" dxfId="1040" priority="1116">
      <formula>MOD(ROW(),2)=1</formula>
    </cfRule>
  </conditionalFormatting>
  <conditionalFormatting sqref="O315">
    <cfRule type="expression" dxfId="1039" priority="1111">
      <formula>EVEN(ROW())=ROW()</formula>
    </cfRule>
    <cfRule type="expression" dxfId="1038" priority="1112">
      <formula>MOD(ROW(),2)=1</formula>
    </cfRule>
  </conditionalFormatting>
  <conditionalFormatting sqref="N315">
    <cfRule type="expression" dxfId="1037" priority="1113">
      <formula>EVEN(ROW())=ROW()</formula>
    </cfRule>
    <cfRule type="expression" dxfId="1036" priority="1114">
      <formula>MOD(ROW(),2)=1</formula>
    </cfRule>
  </conditionalFormatting>
  <conditionalFormatting sqref="O316">
    <cfRule type="expression" dxfId="1035" priority="1109">
      <formula>EVEN(ROW())=ROW()</formula>
    </cfRule>
    <cfRule type="expression" dxfId="1034" priority="1110">
      <formula>MOD(ROW(),2)=1</formula>
    </cfRule>
  </conditionalFormatting>
  <conditionalFormatting sqref="O317">
    <cfRule type="expression" dxfId="1033" priority="1107">
      <formula>EVEN(ROW())=ROW()</formula>
    </cfRule>
    <cfRule type="expression" dxfId="1032" priority="1108">
      <formula>MOD(ROW(),2)=1</formula>
    </cfRule>
  </conditionalFormatting>
  <conditionalFormatting sqref="N326">
    <cfRule type="expression" dxfId="1031" priority="1105">
      <formula>EVEN(ROW())=ROW()</formula>
    </cfRule>
    <cfRule type="expression" dxfId="1030" priority="1106">
      <formula>MOD(ROW(),2)=1</formula>
    </cfRule>
  </conditionalFormatting>
  <conditionalFormatting sqref="U342">
    <cfRule type="expression" dxfId="1029" priority="1103">
      <formula>EVEN(ROW())=ROW()</formula>
    </cfRule>
    <cfRule type="expression" dxfId="1028" priority="1104">
      <formula>MOD(ROW(),2)=1</formula>
    </cfRule>
  </conditionalFormatting>
  <conditionalFormatting sqref="N352">
    <cfRule type="expression" dxfId="1027" priority="1101">
      <formula>EVEN(ROW())=ROW()</formula>
    </cfRule>
    <cfRule type="expression" dxfId="1026" priority="1102">
      <formula>MOD(ROW(),2)=1</formula>
    </cfRule>
  </conditionalFormatting>
  <conditionalFormatting sqref="T343">
    <cfRule type="expression" dxfId="1025" priority="1099">
      <formula>EVEN(ROW())=ROW()</formula>
    </cfRule>
    <cfRule type="expression" dxfId="1024" priority="1100">
      <formula>MOD(ROW(),2)=1</formula>
    </cfRule>
  </conditionalFormatting>
  <conditionalFormatting sqref="T348">
    <cfRule type="expression" dxfId="1023" priority="1097">
      <formula>EVEN(ROW())=ROW()</formula>
    </cfRule>
    <cfRule type="expression" dxfId="1022" priority="1098">
      <formula>MOD(ROW(),2)=1</formula>
    </cfRule>
  </conditionalFormatting>
  <conditionalFormatting sqref="T371">
    <cfRule type="expression" dxfId="1021" priority="1095">
      <formula>EVEN(ROW())=ROW()</formula>
    </cfRule>
    <cfRule type="expression" dxfId="1020" priority="1096">
      <formula>MOD(ROW(),2)=1</formula>
    </cfRule>
  </conditionalFormatting>
  <conditionalFormatting sqref="S367">
    <cfRule type="expression" dxfId="1019" priority="1091">
      <formula>EVEN(ROW())=ROW()</formula>
    </cfRule>
    <cfRule type="expression" dxfId="1018" priority="1092">
      <formula>MOD(ROW(),2)=1</formula>
    </cfRule>
  </conditionalFormatting>
  <conditionalFormatting sqref="O443">
    <cfRule type="expression" dxfId="1017" priority="1089">
      <formula>EVEN(ROW())=ROW()</formula>
    </cfRule>
    <cfRule type="expression" dxfId="1016" priority="1090">
      <formula>MOD(ROW(),2)=1</formula>
    </cfRule>
  </conditionalFormatting>
  <conditionalFormatting sqref="N446">
    <cfRule type="expression" dxfId="1015" priority="1087">
      <formula>EVEN(ROW())=ROW()</formula>
    </cfRule>
    <cfRule type="expression" dxfId="1014" priority="1088">
      <formula>MOD(ROW(),2)=1</formula>
    </cfRule>
  </conditionalFormatting>
  <conditionalFormatting sqref="O446">
    <cfRule type="expression" dxfId="1013" priority="1085">
      <formula>EVEN(ROW())=ROW()</formula>
    </cfRule>
    <cfRule type="expression" dxfId="1012" priority="1086">
      <formula>MOD(ROW(),2)=1</formula>
    </cfRule>
  </conditionalFormatting>
  <conditionalFormatting sqref="N447">
    <cfRule type="expression" dxfId="1011" priority="1083">
      <formula>EVEN(ROW())=ROW()</formula>
    </cfRule>
    <cfRule type="expression" dxfId="1010" priority="1084">
      <formula>MOD(ROW(),2)=1</formula>
    </cfRule>
  </conditionalFormatting>
  <conditionalFormatting sqref="O447">
    <cfRule type="expression" dxfId="1009" priority="1081">
      <formula>EVEN(ROW())=ROW()</formula>
    </cfRule>
    <cfRule type="expression" dxfId="1008" priority="1082">
      <formula>MOD(ROW(),2)=1</formula>
    </cfRule>
  </conditionalFormatting>
  <conditionalFormatting sqref="N448">
    <cfRule type="expression" dxfId="1007" priority="1079">
      <formula>EVEN(ROW())=ROW()</formula>
    </cfRule>
    <cfRule type="expression" dxfId="1006" priority="1080">
      <formula>MOD(ROW(),2)=1</formula>
    </cfRule>
  </conditionalFormatting>
  <conditionalFormatting sqref="O448">
    <cfRule type="expression" dxfId="1005" priority="1077">
      <formula>EVEN(ROW())=ROW()</formula>
    </cfRule>
    <cfRule type="expression" dxfId="1004" priority="1078">
      <formula>MOD(ROW(),2)=1</formula>
    </cfRule>
  </conditionalFormatting>
  <conditionalFormatting sqref="N450">
    <cfRule type="expression" dxfId="1003" priority="1075">
      <formula>EVEN(ROW())=ROW()</formula>
    </cfRule>
    <cfRule type="expression" dxfId="1002" priority="1076">
      <formula>MOD(ROW(),2)=1</formula>
    </cfRule>
  </conditionalFormatting>
  <conditionalFormatting sqref="O450">
    <cfRule type="expression" dxfId="1001" priority="1073">
      <formula>EVEN(ROW())=ROW()</formula>
    </cfRule>
    <cfRule type="expression" dxfId="1000" priority="1074">
      <formula>MOD(ROW(),2)=1</formula>
    </cfRule>
  </conditionalFormatting>
  <conditionalFormatting sqref="N451">
    <cfRule type="expression" dxfId="999" priority="1071">
      <formula>EVEN(ROW())=ROW()</formula>
    </cfRule>
    <cfRule type="expression" dxfId="998" priority="1072">
      <formula>MOD(ROW(),2)=1</formula>
    </cfRule>
  </conditionalFormatting>
  <conditionalFormatting sqref="O451">
    <cfRule type="expression" dxfId="997" priority="1069">
      <formula>EVEN(ROW())=ROW()</formula>
    </cfRule>
    <cfRule type="expression" dxfId="996" priority="1070">
      <formula>MOD(ROW(),2)=1</formula>
    </cfRule>
  </conditionalFormatting>
  <conditionalFormatting sqref="N452">
    <cfRule type="expression" dxfId="995" priority="1067">
      <formula>EVEN(ROW())=ROW()</formula>
    </cfRule>
    <cfRule type="expression" dxfId="994" priority="1068">
      <formula>MOD(ROW(),2)=1</formula>
    </cfRule>
  </conditionalFormatting>
  <conditionalFormatting sqref="O452">
    <cfRule type="expression" dxfId="993" priority="1065">
      <formula>EVEN(ROW())=ROW()</formula>
    </cfRule>
    <cfRule type="expression" dxfId="992" priority="1066">
      <formula>MOD(ROW(),2)=1</formula>
    </cfRule>
  </conditionalFormatting>
  <conditionalFormatting sqref="E442">
    <cfRule type="expression" dxfId="991" priority="1063">
      <formula>EVEN(ROW())=ROW()</formula>
    </cfRule>
    <cfRule type="expression" dxfId="990" priority="1064">
      <formula>MOD(ROW(),2)=1</formula>
    </cfRule>
  </conditionalFormatting>
  <conditionalFormatting sqref="N453">
    <cfRule type="expression" dxfId="989" priority="1061">
      <formula>EVEN(ROW())=ROW()</formula>
    </cfRule>
    <cfRule type="expression" dxfId="988" priority="1062">
      <formula>MOD(ROW(),2)=1</formula>
    </cfRule>
  </conditionalFormatting>
  <conditionalFormatting sqref="O453">
    <cfRule type="expression" dxfId="987" priority="1059">
      <formula>EVEN(ROW())=ROW()</formula>
    </cfRule>
    <cfRule type="expression" dxfId="986" priority="1060">
      <formula>MOD(ROW(),2)=1</formula>
    </cfRule>
  </conditionalFormatting>
  <conditionalFormatting sqref="O454">
    <cfRule type="expression" dxfId="985" priority="1057">
      <formula>EVEN(ROW())=ROW()</formula>
    </cfRule>
    <cfRule type="expression" dxfId="984" priority="1058">
      <formula>MOD(ROW(),2)=1</formula>
    </cfRule>
  </conditionalFormatting>
  <conditionalFormatting sqref="O455">
    <cfRule type="expression" dxfId="983" priority="1055">
      <formula>EVEN(ROW())=ROW()</formula>
    </cfRule>
    <cfRule type="expression" dxfId="982" priority="1056">
      <formula>MOD(ROW(),2)=1</formula>
    </cfRule>
  </conditionalFormatting>
  <conditionalFormatting sqref="N456">
    <cfRule type="expression" dxfId="981" priority="1053">
      <formula>EVEN(ROW())=ROW()</formula>
    </cfRule>
    <cfRule type="expression" dxfId="980" priority="1054">
      <formula>MOD(ROW(),2)=1</formula>
    </cfRule>
  </conditionalFormatting>
  <conditionalFormatting sqref="O457">
    <cfRule type="expression" dxfId="979" priority="1051">
      <formula>EVEN(ROW())=ROW()</formula>
    </cfRule>
    <cfRule type="expression" dxfId="978" priority="1052">
      <formula>MOD(ROW(),2)=1</formula>
    </cfRule>
  </conditionalFormatting>
  <conditionalFormatting sqref="O456">
    <cfRule type="expression" dxfId="977" priority="1049">
      <formula>EVEN(ROW())=ROW()</formula>
    </cfRule>
    <cfRule type="expression" dxfId="976" priority="1050">
      <formula>MOD(ROW(),2)=1</formula>
    </cfRule>
  </conditionalFormatting>
  <conditionalFormatting sqref="O456">
    <cfRule type="expression" dxfId="975" priority="1047">
      <formula>EVEN(ROW())=ROW()</formula>
    </cfRule>
    <cfRule type="expression" dxfId="974" priority="1048">
      <formula>MOD(ROW(),2)=1</formula>
    </cfRule>
  </conditionalFormatting>
  <conditionalFormatting sqref="O458">
    <cfRule type="expression" dxfId="973" priority="1045">
      <formula>EVEN(ROW())=ROW()</formula>
    </cfRule>
    <cfRule type="expression" dxfId="972" priority="1046">
      <formula>MOD(ROW(),2)=1</formula>
    </cfRule>
  </conditionalFormatting>
  <conditionalFormatting sqref="P458">
    <cfRule type="expression" dxfId="971" priority="1043">
      <formula>EVEN(ROW())=ROW()</formula>
    </cfRule>
    <cfRule type="expression" dxfId="970" priority="1044">
      <formula>MOD(ROW(),2)=1</formula>
    </cfRule>
  </conditionalFormatting>
  <conditionalFormatting sqref="P459:P460">
    <cfRule type="expression" dxfId="969" priority="1041">
      <formula>EVEN(ROW())=ROW()</formula>
    </cfRule>
    <cfRule type="expression" dxfId="968" priority="1042">
      <formula>MOD(ROW(),2)=1</formula>
    </cfRule>
  </conditionalFormatting>
  <conditionalFormatting sqref="N459">
    <cfRule type="expression" dxfId="967" priority="1039">
      <formula>EVEN(ROW())=ROW()</formula>
    </cfRule>
    <cfRule type="expression" dxfId="966" priority="1040">
      <formula>MOD(ROW(),2)=1</formula>
    </cfRule>
  </conditionalFormatting>
  <conditionalFormatting sqref="O459">
    <cfRule type="expression" dxfId="965" priority="1037">
      <formula>EVEN(ROW())=ROW()</formula>
    </cfRule>
    <cfRule type="expression" dxfId="964" priority="1038">
      <formula>MOD(ROW(),2)=1</formula>
    </cfRule>
  </conditionalFormatting>
  <conditionalFormatting sqref="O459">
    <cfRule type="expression" dxfId="963" priority="1035">
      <formula>EVEN(ROW())=ROW()</formula>
    </cfRule>
    <cfRule type="expression" dxfId="962" priority="1036">
      <formula>MOD(ROW(),2)=1</formula>
    </cfRule>
  </conditionalFormatting>
  <conditionalFormatting sqref="C460:C461">
    <cfRule type="expression" dxfId="961" priority="1033">
      <formula>EVEN(ROW())=ROW()</formula>
    </cfRule>
    <cfRule type="expression" dxfId="960" priority="1034">
      <formula>MOD(ROW(),2)=1</formula>
    </cfRule>
  </conditionalFormatting>
  <conditionalFormatting sqref="D459">
    <cfRule type="expression" dxfId="959" priority="1031">
      <formula>EVEN(ROW())=ROW()</formula>
    </cfRule>
    <cfRule type="expression" dxfId="958" priority="1032">
      <formula>MOD(ROW(),2)=1</formula>
    </cfRule>
  </conditionalFormatting>
  <conditionalFormatting sqref="N460">
    <cfRule type="expression" dxfId="957" priority="1029">
      <formula>EVEN(ROW())=ROW()</formula>
    </cfRule>
    <cfRule type="expression" dxfId="956" priority="1030">
      <formula>MOD(ROW(),2)=1</formula>
    </cfRule>
  </conditionalFormatting>
  <conditionalFormatting sqref="O460">
    <cfRule type="expression" dxfId="955" priority="1027">
      <formula>EVEN(ROW())=ROW()</formula>
    </cfRule>
    <cfRule type="expression" dxfId="954" priority="1028">
      <formula>MOD(ROW(),2)=1</formula>
    </cfRule>
  </conditionalFormatting>
  <conditionalFormatting sqref="O460">
    <cfRule type="expression" dxfId="953" priority="1025">
      <formula>EVEN(ROW())=ROW()</formula>
    </cfRule>
    <cfRule type="expression" dxfId="952" priority="1026">
      <formula>MOD(ROW(),2)=1</formula>
    </cfRule>
  </conditionalFormatting>
  <conditionalFormatting sqref="N463">
    <cfRule type="expression" dxfId="951" priority="1023">
      <formula>EVEN(ROW())=ROW()</formula>
    </cfRule>
    <cfRule type="expression" dxfId="950" priority="1024">
      <formula>MOD(ROW(),2)=1</formula>
    </cfRule>
  </conditionalFormatting>
  <conditionalFormatting sqref="O463">
    <cfRule type="expression" dxfId="949" priority="1021">
      <formula>EVEN(ROW())=ROW()</formula>
    </cfRule>
    <cfRule type="expression" dxfId="948" priority="1022">
      <formula>MOD(ROW(),2)=1</formula>
    </cfRule>
  </conditionalFormatting>
  <conditionalFormatting sqref="O463">
    <cfRule type="expression" dxfId="947" priority="1019">
      <formula>EVEN(ROW())=ROW()</formula>
    </cfRule>
    <cfRule type="expression" dxfId="946" priority="1020">
      <formula>MOD(ROW(),2)=1</formula>
    </cfRule>
  </conditionalFormatting>
  <conditionalFormatting sqref="O464">
    <cfRule type="expression" dxfId="945" priority="1017">
      <formula>EVEN(ROW())=ROW()</formula>
    </cfRule>
    <cfRule type="expression" dxfId="944" priority="1018">
      <formula>MOD(ROW(),2)=1</formula>
    </cfRule>
  </conditionalFormatting>
  <conditionalFormatting sqref="O464">
    <cfRule type="expression" dxfId="943" priority="1015">
      <formula>EVEN(ROW())=ROW()</formula>
    </cfRule>
    <cfRule type="expression" dxfId="942" priority="1016">
      <formula>MOD(ROW(),2)=1</formula>
    </cfRule>
  </conditionalFormatting>
  <conditionalFormatting sqref="K465">
    <cfRule type="expression" dxfId="941" priority="1013">
      <formula>EVEN(ROW())=ROW()</formula>
    </cfRule>
    <cfRule type="expression" dxfId="940" priority="1014">
      <formula>MOD(ROW(),2)=1</formula>
    </cfRule>
  </conditionalFormatting>
  <conditionalFormatting sqref="O465">
    <cfRule type="expression" dxfId="939" priority="1011">
      <formula>EVEN(ROW())=ROW()</formula>
    </cfRule>
    <cfRule type="expression" dxfId="938" priority="1012">
      <formula>MOD(ROW(),2)=1</formula>
    </cfRule>
  </conditionalFormatting>
  <conditionalFormatting sqref="O465">
    <cfRule type="expression" dxfId="937" priority="1009">
      <formula>EVEN(ROW())=ROW()</formula>
    </cfRule>
    <cfRule type="expression" dxfId="936" priority="1010">
      <formula>MOD(ROW(),2)=1</formula>
    </cfRule>
  </conditionalFormatting>
  <conditionalFormatting sqref="N466">
    <cfRule type="expression" dxfId="935" priority="1007">
      <formula>EVEN(ROW())=ROW()</formula>
    </cfRule>
    <cfRule type="expression" dxfId="934" priority="1008">
      <formula>MOD(ROW(),2)=1</formula>
    </cfRule>
  </conditionalFormatting>
  <conditionalFormatting sqref="O466">
    <cfRule type="expression" dxfId="933" priority="1005">
      <formula>EVEN(ROW())=ROW()</formula>
    </cfRule>
    <cfRule type="expression" dxfId="932" priority="1006">
      <formula>MOD(ROW(),2)=1</formula>
    </cfRule>
  </conditionalFormatting>
  <conditionalFormatting sqref="O466">
    <cfRule type="expression" dxfId="931" priority="1003">
      <formula>EVEN(ROW())=ROW()</formula>
    </cfRule>
    <cfRule type="expression" dxfId="930" priority="1004">
      <formula>MOD(ROW(),2)=1</formula>
    </cfRule>
  </conditionalFormatting>
  <conditionalFormatting sqref="O467">
    <cfRule type="expression" dxfId="929" priority="1001">
      <formula>EVEN(ROW())=ROW()</formula>
    </cfRule>
    <cfRule type="expression" dxfId="928" priority="1002">
      <formula>MOD(ROW(),2)=1</formula>
    </cfRule>
  </conditionalFormatting>
  <conditionalFormatting sqref="O467">
    <cfRule type="expression" dxfId="927" priority="999">
      <formula>EVEN(ROW())=ROW()</formula>
    </cfRule>
    <cfRule type="expression" dxfId="926" priority="1000">
      <formula>MOD(ROW(),2)=1</formula>
    </cfRule>
  </conditionalFormatting>
  <conditionalFormatting sqref="N471">
    <cfRule type="expression" dxfId="925" priority="997">
      <formula>EVEN(ROW())=ROW()</formula>
    </cfRule>
    <cfRule type="expression" dxfId="924" priority="998">
      <formula>MOD(ROW(),2)=1</formula>
    </cfRule>
  </conditionalFormatting>
  <conditionalFormatting sqref="O471">
    <cfRule type="expression" dxfId="923" priority="995">
      <formula>EVEN(ROW())=ROW()</formula>
    </cfRule>
    <cfRule type="expression" dxfId="922" priority="996">
      <formula>MOD(ROW(),2)=1</formula>
    </cfRule>
  </conditionalFormatting>
  <conditionalFormatting sqref="O471">
    <cfRule type="expression" dxfId="921" priority="993">
      <formula>EVEN(ROW())=ROW()</formula>
    </cfRule>
    <cfRule type="expression" dxfId="920" priority="994">
      <formula>MOD(ROW(),2)=1</formula>
    </cfRule>
  </conditionalFormatting>
  <conditionalFormatting sqref="P473:R473">
    <cfRule type="expression" dxfId="919" priority="991">
      <formula>EVEN(ROW())=ROW()</formula>
    </cfRule>
    <cfRule type="expression" dxfId="918" priority="992">
      <formula>MOD(ROW(),2)=1</formula>
    </cfRule>
  </conditionalFormatting>
  <conditionalFormatting sqref="N473">
    <cfRule type="expression" dxfId="917" priority="989">
      <formula>EVEN(ROW())=ROW()</formula>
    </cfRule>
    <cfRule type="expression" dxfId="916" priority="990">
      <formula>MOD(ROW(),2)=1</formula>
    </cfRule>
  </conditionalFormatting>
  <conditionalFormatting sqref="O473">
    <cfRule type="expression" dxfId="915" priority="987">
      <formula>EVEN(ROW())=ROW()</formula>
    </cfRule>
    <cfRule type="expression" dxfId="914" priority="988">
      <formula>MOD(ROW(),2)=1</formula>
    </cfRule>
  </conditionalFormatting>
  <conditionalFormatting sqref="O473">
    <cfRule type="expression" dxfId="913" priority="985">
      <formula>EVEN(ROW())=ROW()</formula>
    </cfRule>
    <cfRule type="expression" dxfId="912" priority="986">
      <formula>MOD(ROW(),2)=1</formula>
    </cfRule>
  </conditionalFormatting>
  <conditionalFormatting sqref="N474">
    <cfRule type="expression" dxfId="911" priority="983">
      <formula>EVEN(ROW())=ROW()</formula>
    </cfRule>
    <cfRule type="expression" dxfId="910" priority="984">
      <formula>MOD(ROW(),2)=1</formula>
    </cfRule>
  </conditionalFormatting>
  <conditionalFormatting sqref="O474">
    <cfRule type="expression" dxfId="909" priority="981">
      <formula>EVEN(ROW())=ROW()</formula>
    </cfRule>
    <cfRule type="expression" dxfId="908" priority="982">
      <formula>MOD(ROW(),2)=1</formula>
    </cfRule>
  </conditionalFormatting>
  <conditionalFormatting sqref="O474">
    <cfRule type="expression" dxfId="907" priority="979">
      <formula>EVEN(ROW())=ROW()</formula>
    </cfRule>
    <cfRule type="expression" dxfId="906" priority="980">
      <formula>MOD(ROW(),2)=1</formula>
    </cfRule>
  </conditionalFormatting>
  <conditionalFormatting sqref="O475">
    <cfRule type="expression" dxfId="905" priority="977">
      <formula>EVEN(ROW())=ROW()</formula>
    </cfRule>
    <cfRule type="expression" dxfId="904" priority="978">
      <formula>MOD(ROW(),2)=1</formula>
    </cfRule>
  </conditionalFormatting>
  <conditionalFormatting sqref="O475">
    <cfRule type="expression" dxfId="903" priority="975">
      <formula>EVEN(ROW())=ROW()</formula>
    </cfRule>
    <cfRule type="expression" dxfId="902" priority="976">
      <formula>MOD(ROW(),2)=1</formula>
    </cfRule>
  </conditionalFormatting>
  <conditionalFormatting sqref="N476">
    <cfRule type="expression" dxfId="901" priority="973">
      <formula>EVEN(ROW())=ROW()</formula>
    </cfRule>
    <cfRule type="expression" dxfId="900" priority="974">
      <formula>MOD(ROW(),2)=1</formula>
    </cfRule>
  </conditionalFormatting>
  <conditionalFormatting sqref="O476">
    <cfRule type="expression" dxfId="899" priority="971">
      <formula>EVEN(ROW())=ROW()</formula>
    </cfRule>
    <cfRule type="expression" dxfId="898" priority="972">
      <formula>MOD(ROW(),2)=1</formula>
    </cfRule>
  </conditionalFormatting>
  <conditionalFormatting sqref="O476">
    <cfRule type="expression" dxfId="897" priority="969">
      <formula>EVEN(ROW())=ROW()</formula>
    </cfRule>
    <cfRule type="expression" dxfId="896" priority="970">
      <formula>MOD(ROW(),2)=1</formula>
    </cfRule>
  </conditionalFormatting>
  <conditionalFormatting sqref="N477">
    <cfRule type="expression" dxfId="895" priority="967">
      <formula>EVEN(ROW())=ROW()</formula>
    </cfRule>
    <cfRule type="expression" dxfId="894" priority="968">
      <formula>MOD(ROW(),2)=1</formula>
    </cfRule>
  </conditionalFormatting>
  <conditionalFormatting sqref="O489">
    <cfRule type="expression" dxfId="893" priority="877">
      <formula>EVEN(ROW())=ROW()</formula>
    </cfRule>
    <cfRule type="expression" dxfId="892" priority="878">
      <formula>MOD(ROW(),2)=1</formula>
    </cfRule>
  </conditionalFormatting>
  <conditionalFormatting sqref="O489">
    <cfRule type="expression" dxfId="891" priority="875">
      <formula>EVEN(ROW())=ROW()</formula>
    </cfRule>
    <cfRule type="expression" dxfId="890" priority="876">
      <formula>MOD(ROW(),2)=1</formula>
    </cfRule>
  </conditionalFormatting>
  <conditionalFormatting sqref="N478">
    <cfRule type="expression" dxfId="889" priority="961">
      <formula>EVEN(ROW())=ROW()</formula>
    </cfRule>
    <cfRule type="expression" dxfId="888" priority="962">
      <formula>MOD(ROW(),2)=1</formula>
    </cfRule>
  </conditionalFormatting>
  <conditionalFormatting sqref="H489">
    <cfRule type="expression" dxfId="887" priority="873">
      <formula>EVEN(ROW())=ROW()</formula>
    </cfRule>
    <cfRule type="expression" dxfId="886" priority="874">
      <formula>MOD(ROW(),2)=1</formula>
    </cfRule>
  </conditionalFormatting>
  <conditionalFormatting sqref="N479">
    <cfRule type="expression" dxfId="885" priority="955">
      <formula>EVEN(ROW())=ROW()</formula>
    </cfRule>
    <cfRule type="expression" dxfId="884" priority="956">
      <formula>MOD(ROW(),2)=1</formula>
    </cfRule>
  </conditionalFormatting>
  <conditionalFormatting sqref="B490:E490 G490">
    <cfRule type="expression" dxfId="883" priority="871">
      <formula>EVEN(ROW())=ROW()</formula>
    </cfRule>
    <cfRule type="expression" dxfId="882" priority="872">
      <formula>MOD(ROW(),2)=1</formula>
    </cfRule>
  </conditionalFormatting>
  <conditionalFormatting sqref="O477">
    <cfRule type="expression" dxfId="881" priority="949">
      <formula>EVEN(ROW())=ROW()</formula>
    </cfRule>
    <cfRule type="expression" dxfId="880" priority="950">
      <formula>MOD(ROW(),2)=1</formula>
    </cfRule>
  </conditionalFormatting>
  <conditionalFormatting sqref="O477">
    <cfRule type="expression" dxfId="879" priority="947">
      <formula>EVEN(ROW())=ROW()</formula>
    </cfRule>
    <cfRule type="expression" dxfId="878" priority="948">
      <formula>MOD(ROW(),2)=1</formula>
    </cfRule>
  </conditionalFormatting>
  <conditionalFormatting sqref="O478">
    <cfRule type="expression" dxfId="877" priority="945">
      <formula>EVEN(ROW())=ROW()</formula>
    </cfRule>
    <cfRule type="expression" dxfId="876" priority="946">
      <formula>MOD(ROW(),2)=1</formula>
    </cfRule>
  </conditionalFormatting>
  <conditionalFormatting sqref="O478">
    <cfRule type="expression" dxfId="875" priority="943">
      <formula>EVEN(ROW())=ROW()</formula>
    </cfRule>
    <cfRule type="expression" dxfId="874" priority="944">
      <formula>MOD(ROW(),2)=1</formula>
    </cfRule>
  </conditionalFormatting>
  <conditionalFormatting sqref="O479">
    <cfRule type="expression" dxfId="873" priority="941">
      <formula>EVEN(ROW())=ROW()</formula>
    </cfRule>
    <cfRule type="expression" dxfId="872" priority="942">
      <formula>MOD(ROW(),2)=1</formula>
    </cfRule>
  </conditionalFormatting>
  <conditionalFormatting sqref="O479">
    <cfRule type="expression" dxfId="871" priority="939">
      <formula>EVEN(ROW())=ROW()</formula>
    </cfRule>
    <cfRule type="expression" dxfId="870" priority="940">
      <formula>MOD(ROW(),2)=1</formula>
    </cfRule>
  </conditionalFormatting>
  <conditionalFormatting sqref="O480">
    <cfRule type="expression" dxfId="869" priority="937">
      <formula>EVEN(ROW())=ROW()</formula>
    </cfRule>
    <cfRule type="expression" dxfId="868" priority="938">
      <formula>MOD(ROW(),2)=1</formula>
    </cfRule>
  </conditionalFormatting>
  <conditionalFormatting sqref="O480">
    <cfRule type="expression" dxfId="867" priority="935">
      <formula>EVEN(ROW())=ROW()</formula>
    </cfRule>
    <cfRule type="expression" dxfId="866" priority="936">
      <formula>MOD(ROW(),2)=1</formula>
    </cfRule>
  </conditionalFormatting>
  <conditionalFormatting sqref="N481">
    <cfRule type="expression" dxfId="865" priority="933">
      <formula>EVEN(ROW())=ROW()</formula>
    </cfRule>
    <cfRule type="expression" dxfId="864" priority="934">
      <formula>MOD(ROW(),2)=1</formula>
    </cfRule>
  </conditionalFormatting>
  <conditionalFormatting sqref="O481">
    <cfRule type="expression" dxfId="863" priority="931">
      <formula>EVEN(ROW())=ROW()</formula>
    </cfRule>
    <cfRule type="expression" dxfId="862" priority="932">
      <formula>MOD(ROW(),2)=1</formula>
    </cfRule>
  </conditionalFormatting>
  <conditionalFormatting sqref="O481">
    <cfRule type="expression" dxfId="861" priority="929">
      <formula>EVEN(ROW())=ROW()</formula>
    </cfRule>
    <cfRule type="expression" dxfId="860" priority="930">
      <formula>MOD(ROW(),2)=1</formula>
    </cfRule>
  </conditionalFormatting>
  <conditionalFormatting sqref="N482">
    <cfRule type="expression" dxfId="859" priority="927">
      <formula>EVEN(ROW())=ROW()</formula>
    </cfRule>
    <cfRule type="expression" dxfId="858" priority="928">
      <formula>MOD(ROW(),2)=1</formula>
    </cfRule>
  </conditionalFormatting>
  <conditionalFormatting sqref="O482">
    <cfRule type="expression" dxfId="857" priority="925">
      <formula>EVEN(ROW())=ROW()</formula>
    </cfRule>
    <cfRule type="expression" dxfId="856" priority="926">
      <formula>MOD(ROW(),2)=1</formula>
    </cfRule>
  </conditionalFormatting>
  <conditionalFormatting sqref="O482">
    <cfRule type="expression" dxfId="855" priority="923">
      <formula>EVEN(ROW())=ROW()</formula>
    </cfRule>
    <cfRule type="expression" dxfId="854" priority="924">
      <formula>MOD(ROW(),2)=1</formula>
    </cfRule>
  </conditionalFormatting>
  <conditionalFormatting sqref="N483">
    <cfRule type="expression" dxfId="853" priority="921">
      <formula>EVEN(ROW())=ROW()</formula>
    </cfRule>
    <cfRule type="expression" dxfId="852" priority="922">
      <formula>MOD(ROW(),2)=1</formula>
    </cfRule>
  </conditionalFormatting>
  <conditionalFormatting sqref="O483">
    <cfRule type="expression" dxfId="851" priority="919">
      <formula>EVEN(ROW())=ROW()</formula>
    </cfRule>
    <cfRule type="expression" dxfId="850" priority="920">
      <formula>MOD(ROW(),2)=1</formula>
    </cfRule>
  </conditionalFormatting>
  <conditionalFormatting sqref="O483">
    <cfRule type="expression" dxfId="849" priority="917">
      <formula>EVEN(ROW())=ROW()</formula>
    </cfRule>
    <cfRule type="expression" dxfId="848" priority="918">
      <formula>MOD(ROW(),2)=1</formula>
    </cfRule>
  </conditionalFormatting>
  <conditionalFormatting sqref="N484">
    <cfRule type="expression" dxfId="847" priority="915">
      <formula>EVEN(ROW())=ROW()</formula>
    </cfRule>
    <cfRule type="expression" dxfId="846" priority="916">
      <formula>MOD(ROW(),2)=1</formula>
    </cfRule>
  </conditionalFormatting>
  <conditionalFormatting sqref="O484">
    <cfRule type="expression" dxfId="845" priority="913">
      <formula>EVEN(ROW())=ROW()</formula>
    </cfRule>
    <cfRule type="expression" dxfId="844" priority="914">
      <formula>MOD(ROW(),2)=1</formula>
    </cfRule>
  </conditionalFormatting>
  <conditionalFormatting sqref="O484">
    <cfRule type="expression" dxfId="843" priority="911">
      <formula>EVEN(ROW())=ROW()</formula>
    </cfRule>
    <cfRule type="expression" dxfId="842" priority="912">
      <formula>MOD(ROW(),2)=1</formula>
    </cfRule>
  </conditionalFormatting>
  <conditionalFormatting sqref="N485">
    <cfRule type="expression" dxfId="841" priority="909">
      <formula>EVEN(ROW())=ROW()</formula>
    </cfRule>
    <cfRule type="expression" dxfId="840" priority="910">
      <formula>MOD(ROW(),2)=1</formula>
    </cfRule>
  </conditionalFormatting>
  <conditionalFormatting sqref="O485">
    <cfRule type="expression" dxfId="839" priority="907">
      <formula>EVEN(ROW())=ROW()</formula>
    </cfRule>
    <cfRule type="expression" dxfId="838" priority="908">
      <formula>MOD(ROW(),2)=1</formula>
    </cfRule>
  </conditionalFormatting>
  <conditionalFormatting sqref="O485">
    <cfRule type="expression" dxfId="837" priority="905">
      <formula>EVEN(ROW())=ROW()</formula>
    </cfRule>
    <cfRule type="expression" dxfId="836" priority="906">
      <formula>MOD(ROW(),2)=1</formula>
    </cfRule>
  </conditionalFormatting>
  <conditionalFormatting sqref="O486">
    <cfRule type="expression" dxfId="835" priority="903">
      <formula>EVEN(ROW())=ROW()</formula>
    </cfRule>
    <cfRule type="expression" dxfId="834" priority="904">
      <formula>MOD(ROW(),2)=1</formula>
    </cfRule>
  </conditionalFormatting>
  <conditionalFormatting sqref="O486">
    <cfRule type="expression" dxfId="833" priority="901">
      <formula>EVEN(ROW())=ROW()</formula>
    </cfRule>
    <cfRule type="expression" dxfId="832" priority="902">
      <formula>MOD(ROW(),2)=1</formula>
    </cfRule>
  </conditionalFormatting>
  <conditionalFormatting sqref="B487:C487 E487 G487:N487">
    <cfRule type="expression" dxfId="831" priority="899">
      <formula>EVEN(ROW())=ROW()</formula>
    </cfRule>
    <cfRule type="expression" dxfId="830" priority="900">
      <formula>MOD(ROW(),2)=1</formula>
    </cfRule>
  </conditionalFormatting>
  <conditionalFormatting sqref="O487">
    <cfRule type="expression" dxfId="829" priority="897">
      <formula>EVEN(ROW())=ROW()</formula>
    </cfRule>
    <cfRule type="expression" dxfId="828" priority="898">
      <formula>MOD(ROW(),2)=1</formula>
    </cfRule>
  </conditionalFormatting>
  <conditionalFormatting sqref="O487">
    <cfRule type="expression" dxfId="827" priority="895">
      <formula>EVEN(ROW())=ROW()</formula>
    </cfRule>
    <cfRule type="expression" dxfId="826" priority="896">
      <formula>MOD(ROW(),2)=1</formula>
    </cfRule>
  </conditionalFormatting>
  <conditionalFormatting sqref="B488:E488 G488:H488">
    <cfRule type="expression" dxfId="825" priority="893">
      <formula>EVEN(ROW())=ROW()</formula>
    </cfRule>
    <cfRule type="expression" dxfId="824" priority="894">
      <formula>MOD(ROW(),2)=1</formula>
    </cfRule>
  </conditionalFormatting>
  <conditionalFormatting sqref="N488">
    <cfRule type="expression" dxfId="823" priority="891">
      <formula>EVEN(ROW())=ROW()</formula>
    </cfRule>
    <cfRule type="expression" dxfId="822" priority="892">
      <formula>MOD(ROW(),2)=1</formula>
    </cfRule>
  </conditionalFormatting>
  <conditionalFormatting sqref="O488">
    <cfRule type="expression" dxfId="821" priority="889">
      <formula>EVEN(ROW())=ROW()</formula>
    </cfRule>
    <cfRule type="expression" dxfId="820" priority="890">
      <formula>MOD(ROW(),2)=1</formula>
    </cfRule>
  </conditionalFormatting>
  <conditionalFormatting sqref="O488">
    <cfRule type="expression" dxfId="819" priority="887">
      <formula>EVEN(ROW())=ROW()</formula>
    </cfRule>
    <cfRule type="expression" dxfId="818" priority="888">
      <formula>MOD(ROW(),2)=1</formula>
    </cfRule>
  </conditionalFormatting>
  <conditionalFormatting sqref="B489:E489 G489">
    <cfRule type="expression" dxfId="817" priority="885">
      <formula>EVEN(ROW())=ROW()</formula>
    </cfRule>
    <cfRule type="expression" dxfId="816" priority="886">
      <formula>MOD(ROW(),2)=1</formula>
    </cfRule>
  </conditionalFormatting>
  <conditionalFormatting sqref="O490">
    <cfRule type="expression" dxfId="815" priority="865">
      <formula>EVEN(ROW())=ROW()</formula>
    </cfRule>
    <cfRule type="expression" dxfId="814" priority="866">
      <formula>MOD(ROW(),2)=1</formula>
    </cfRule>
  </conditionalFormatting>
  <conditionalFormatting sqref="N490">
    <cfRule type="expression" dxfId="813" priority="863">
      <formula>EVEN(ROW())=ROW()</formula>
    </cfRule>
    <cfRule type="expression" dxfId="812" priority="864">
      <formula>MOD(ROW(),2)=1</formula>
    </cfRule>
  </conditionalFormatting>
  <conditionalFormatting sqref="N489">
    <cfRule type="expression" dxfId="811" priority="879">
      <formula>EVEN(ROW())=ROW()</formula>
    </cfRule>
    <cfRule type="expression" dxfId="810" priority="880">
      <formula>MOD(ROW(),2)=1</formula>
    </cfRule>
  </conditionalFormatting>
  <conditionalFormatting sqref="H490">
    <cfRule type="expression" dxfId="809" priority="869">
      <formula>EVEN(ROW())=ROW()</formula>
    </cfRule>
    <cfRule type="expression" dxfId="808" priority="870">
      <formula>MOD(ROW(),2)=1</formula>
    </cfRule>
  </conditionalFormatting>
  <conditionalFormatting sqref="O490">
    <cfRule type="expression" dxfId="807" priority="867">
      <formula>EVEN(ROW())=ROW()</formula>
    </cfRule>
    <cfRule type="expression" dxfId="806" priority="868">
      <formula>MOD(ROW(),2)=1</formula>
    </cfRule>
  </conditionalFormatting>
  <conditionalFormatting sqref="V490">
    <cfRule type="expression" dxfId="805" priority="861">
      <formula>EVEN(ROW())=ROW()</formula>
    </cfRule>
    <cfRule type="expression" dxfId="804" priority="862">
      <formula>MOD(ROW(),2)=1</formula>
    </cfRule>
  </conditionalFormatting>
  <conditionalFormatting sqref="B491:E491 G491">
    <cfRule type="expression" dxfId="803" priority="859">
      <formula>EVEN(ROW())=ROW()</formula>
    </cfRule>
    <cfRule type="expression" dxfId="802" priority="860">
      <formula>MOD(ROW(),2)=1</formula>
    </cfRule>
  </conditionalFormatting>
  <conditionalFormatting sqref="H491">
    <cfRule type="expression" dxfId="801" priority="857">
      <formula>EVEN(ROW())=ROW()</formula>
    </cfRule>
    <cfRule type="expression" dxfId="800" priority="858">
      <formula>MOD(ROW(),2)=1</formula>
    </cfRule>
  </conditionalFormatting>
  <conditionalFormatting sqref="O491">
    <cfRule type="expression" dxfId="799" priority="853">
      <formula>EVEN(ROW())=ROW()</formula>
    </cfRule>
    <cfRule type="expression" dxfId="798" priority="854">
      <formula>MOD(ROW(),2)=1</formula>
    </cfRule>
  </conditionalFormatting>
  <conditionalFormatting sqref="O491">
    <cfRule type="expression" dxfId="797" priority="855">
      <formula>EVEN(ROW())=ROW()</formula>
    </cfRule>
    <cfRule type="expression" dxfId="796" priority="856">
      <formula>MOD(ROW(),2)=1</formula>
    </cfRule>
  </conditionalFormatting>
  <conditionalFormatting sqref="B492:E492 G492">
    <cfRule type="expression" dxfId="795" priority="851">
      <formula>EVEN(ROW())=ROW()</formula>
    </cfRule>
    <cfRule type="expression" dxfId="794" priority="852">
      <formula>MOD(ROW(),2)=1</formula>
    </cfRule>
  </conditionalFormatting>
  <conditionalFormatting sqref="H492">
    <cfRule type="expression" dxfId="793" priority="849">
      <formula>EVEN(ROW())=ROW()</formula>
    </cfRule>
    <cfRule type="expression" dxfId="792" priority="850">
      <formula>MOD(ROW(),2)=1</formula>
    </cfRule>
  </conditionalFormatting>
  <conditionalFormatting sqref="O495">
    <cfRule type="expression" dxfId="791" priority="845">
      <formula>EVEN(ROW())=ROW()</formula>
    </cfRule>
    <cfRule type="expression" dxfId="790" priority="846">
      <formula>MOD(ROW(),2)=1</formula>
    </cfRule>
  </conditionalFormatting>
  <conditionalFormatting sqref="O495">
    <cfRule type="expression" dxfId="789" priority="843">
      <formula>EVEN(ROW())=ROW()</formula>
    </cfRule>
    <cfRule type="expression" dxfId="788" priority="844">
      <formula>MOD(ROW(),2)=1</formula>
    </cfRule>
  </conditionalFormatting>
  <conditionalFormatting sqref="N495">
    <cfRule type="expression" dxfId="787" priority="847">
      <formula>EVEN(ROW())=ROW()</formula>
    </cfRule>
    <cfRule type="expression" dxfId="786" priority="848">
      <formula>MOD(ROW(),2)=1</formula>
    </cfRule>
  </conditionalFormatting>
  <conditionalFormatting sqref="B493:E493 G493">
    <cfRule type="expression" dxfId="785" priority="841">
      <formula>EVEN(ROW())=ROW()</formula>
    </cfRule>
    <cfRule type="expression" dxfId="784" priority="842">
      <formula>MOD(ROW(),2)=1</formula>
    </cfRule>
  </conditionalFormatting>
  <conditionalFormatting sqref="H493">
    <cfRule type="expression" dxfId="783" priority="839">
      <formula>EVEN(ROW())=ROW()</formula>
    </cfRule>
    <cfRule type="expression" dxfId="782" priority="840">
      <formula>MOD(ROW(),2)=1</formula>
    </cfRule>
  </conditionalFormatting>
  <conditionalFormatting sqref="O493">
    <cfRule type="expression" dxfId="781" priority="837">
      <formula>EVEN(ROW())=ROW()</formula>
    </cfRule>
    <cfRule type="expression" dxfId="780" priority="838">
      <formula>MOD(ROW(),2)=1</formula>
    </cfRule>
  </conditionalFormatting>
  <conditionalFormatting sqref="O493">
    <cfRule type="expression" dxfId="779" priority="835">
      <formula>EVEN(ROW())=ROW()</formula>
    </cfRule>
    <cfRule type="expression" dxfId="778" priority="836">
      <formula>MOD(ROW(),2)=1</formula>
    </cfRule>
  </conditionalFormatting>
  <conditionalFormatting sqref="B494:E494 G494">
    <cfRule type="expression" dxfId="777" priority="833">
      <formula>EVEN(ROW())=ROW()</formula>
    </cfRule>
    <cfRule type="expression" dxfId="776" priority="834">
      <formula>MOD(ROW(),2)=1</formula>
    </cfRule>
  </conditionalFormatting>
  <conditionalFormatting sqref="H494">
    <cfRule type="expression" dxfId="775" priority="831">
      <formula>EVEN(ROW())=ROW()</formula>
    </cfRule>
    <cfRule type="expression" dxfId="774" priority="832">
      <formula>MOD(ROW(),2)=1</formula>
    </cfRule>
  </conditionalFormatting>
  <conditionalFormatting sqref="O494">
    <cfRule type="expression" dxfId="773" priority="829">
      <formula>EVEN(ROW())=ROW()</formula>
    </cfRule>
    <cfRule type="expression" dxfId="772" priority="830">
      <formula>MOD(ROW(),2)=1</formula>
    </cfRule>
  </conditionalFormatting>
  <conditionalFormatting sqref="O494">
    <cfRule type="expression" dxfId="771" priority="827">
      <formula>EVEN(ROW())=ROW()</formula>
    </cfRule>
    <cfRule type="expression" dxfId="770" priority="828">
      <formula>MOD(ROW(),2)=1</formula>
    </cfRule>
  </conditionalFormatting>
  <conditionalFormatting sqref="O492">
    <cfRule type="expression" dxfId="769" priority="823">
      <formula>EVEN(ROW())=ROW()</formula>
    </cfRule>
    <cfRule type="expression" dxfId="768" priority="824">
      <formula>MOD(ROW(),2)=1</formula>
    </cfRule>
  </conditionalFormatting>
  <conditionalFormatting sqref="O492">
    <cfRule type="expression" dxfId="767" priority="821">
      <formula>EVEN(ROW())=ROW()</formula>
    </cfRule>
    <cfRule type="expression" dxfId="766" priority="822">
      <formula>MOD(ROW(),2)=1</formula>
    </cfRule>
  </conditionalFormatting>
  <conditionalFormatting sqref="N492">
    <cfRule type="expression" dxfId="765" priority="825">
      <formula>EVEN(ROW())=ROW()</formula>
    </cfRule>
    <cfRule type="expression" dxfId="764" priority="826">
      <formula>MOD(ROW(),2)=1</formula>
    </cfRule>
  </conditionalFormatting>
  <conditionalFormatting sqref="O496">
    <cfRule type="expression" dxfId="763" priority="817">
      <formula>EVEN(ROW())=ROW()</formula>
    </cfRule>
    <cfRule type="expression" dxfId="762" priority="818">
      <formula>MOD(ROW(),2)=1</formula>
    </cfRule>
  </conditionalFormatting>
  <conditionalFormatting sqref="O496">
    <cfRule type="expression" dxfId="761" priority="815">
      <formula>EVEN(ROW())=ROW()</formula>
    </cfRule>
    <cfRule type="expression" dxfId="760" priority="816">
      <formula>MOD(ROW(),2)=1</formula>
    </cfRule>
  </conditionalFormatting>
  <conditionalFormatting sqref="N496">
    <cfRule type="expression" dxfId="759" priority="819">
      <formula>EVEN(ROW())=ROW()</formula>
    </cfRule>
    <cfRule type="expression" dxfId="758" priority="820">
      <formula>MOD(ROW(),2)=1</formula>
    </cfRule>
  </conditionalFormatting>
  <conditionalFormatting sqref="O497">
    <cfRule type="expression" dxfId="757" priority="813">
      <formula>EVEN(ROW())=ROW()</formula>
    </cfRule>
    <cfRule type="expression" dxfId="756" priority="814">
      <formula>MOD(ROW(),2)=1</formula>
    </cfRule>
  </conditionalFormatting>
  <conditionalFormatting sqref="O497">
    <cfRule type="expression" dxfId="755" priority="811">
      <formula>EVEN(ROW())=ROW()</formula>
    </cfRule>
    <cfRule type="expression" dxfId="754" priority="812">
      <formula>MOD(ROW(),2)=1</formula>
    </cfRule>
  </conditionalFormatting>
  <conditionalFormatting sqref="O498">
    <cfRule type="expression" dxfId="753" priority="809">
      <formula>EVEN(ROW())=ROW()</formula>
    </cfRule>
    <cfRule type="expression" dxfId="752" priority="810">
      <formula>MOD(ROW(),2)=1</formula>
    </cfRule>
  </conditionalFormatting>
  <conditionalFormatting sqref="O498">
    <cfRule type="expression" dxfId="751" priority="807">
      <formula>EVEN(ROW())=ROW()</formula>
    </cfRule>
    <cfRule type="expression" dxfId="750" priority="808">
      <formula>MOD(ROW(),2)=1</formula>
    </cfRule>
  </conditionalFormatting>
  <conditionalFormatting sqref="O499">
    <cfRule type="expression" dxfId="749" priority="803">
      <formula>EVEN(ROW())=ROW()</formula>
    </cfRule>
    <cfRule type="expression" dxfId="748" priority="804">
      <formula>MOD(ROW(),2)=1</formula>
    </cfRule>
  </conditionalFormatting>
  <conditionalFormatting sqref="O499">
    <cfRule type="expression" dxfId="747" priority="801">
      <formula>EVEN(ROW())=ROW()</formula>
    </cfRule>
    <cfRule type="expression" dxfId="746" priority="802">
      <formula>MOD(ROW(),2)=1</formula>
    </cfRule>
  </conditionalFormatting>
  <conditionalFormatting sqref="N499">
    <cfRule type="expression" dxfId="745" priority="805">
      <formula>EVEN(ROW())=ROW()</formula>
    </cfRule>
    <cfRule type="expression" dxfId="744" priority="806">
      <formula>MOD(ROW(),2)=1</formula>
    </cfRule>
  </conditionalFormatting>
  <conditionalFormatting sqref="O500">
    <cfRule type="expression" dxfId="743" priority="799">
      <formula>EVEN(ROW())=ROW()</formula>
    </cfRule>
    <cfRule type="expression" dxfId="742" priority="800">
      <formula>MOD(ROW(),2)=1</formula>
    </cfRule>
  </conditionalFormatting>
  <conditionalFormatting sqref="O500">
    <cfRule type="expression" dxfId="741" priority="797">
      <formula>EVEN(ROW())=ROW()</formula>
    </cfRule>
    <cfRule type="expression" dxfId="740" priority="798">
      <formula>MOD(ROW(),2)=1</formula>
    </cfRule>
  </conditionalFormatting>
  <conditionalFormatting sqref="O501">
    <cfRule type="expression" dxfId="739" priority="795">
      <formula>EVEN(ROW())=ROW()</formula>
    </cfRule>
    <cfRule type="expression" dxfId="738" priority="796">
      <formula>MOD(ROW(),2)=1</formula>
    </cfRule>
  </conditionalFormatting>
  <conditionalFormatting sqref="O501">
    <cfRule type="expression" dxfId="737" priority="793">
      <formula>EVEN(ROW())=ROW()</formula>
    </cfRule>
    <cfRule type="expression" dxfId="736" priority="794">
      <formula>MOD(ROW(),2)=1</formula>
    </cfRule>
  </conditionalFormatting>
  <conditionalFormatting sqref="O502">
    <cfRule type="expression" dxfId="735" priority="791">
      <formula>EVEN(ROW())=ROW()</formula>
    </cfRule>
    <cfRule type="expression" dxfId="734" priority="792">
      <formula>MOD(ROW(),2)=1</formula>
    </cfRule>
  </conditionalFormatting>
  <conditionalFormatting sqref="O502">
    <cfRule type="expression" dxfId="733" priority="789">
      <formula>EVEN(ROW())=ROW()</formula>
    </cfRule>
    <cfRule type="expression" dxfId="732" priority="790">
      <formula>MOD(ROW(),2)=1</formula>
    </cfRule>
  </conditionalFormatting>
  <conditionalFormatting sqref="O503">
    <cfRule type="expression" dxfId="731" priority="787">
      <formula>EVEN(ROW())=ROW()</formula>
    </cfRule>
    <cfRule type="expression" dxfId="730" priority="788">
      <formula>MOD(ROW(),2)=1</formula>
    </cfRule>
  </conditionalFormatting>
  <conditionalFormatting sqref="O503">
    <cfRule type="expression" dxfId="729" priority="785">
      <formula>EVEN(ROW())=ROW()</formula>
    </cfRule>
    <cfRule type="expression" dxfId="728" priority="786">
      <formula>MOD(ROW(),2)=1</formula>
    </cfRule>
  </conditionalFormatting>
  <conditionalFormatting sqref="O504">
    <cfRule type="expression" dxfId="727" priority="783">
      <formula>EVEN(ROW())=ROW()</formula>
    </cfRule>
    <cfRule type="expression" dxfId="726" priority="784">
      <formula>MOD(ROW(),2)=1</formula>
    </cfRule>
  </conditionalFormatting>
  <conditionalFormatting sqref="O504">
    <cfRule type="expression" dxfId="725" priority="781">
      <formula>EVEN(ROW())=ROW()</formula>
    </cfRule>
    <cfRule type="expression" dxfId="724" priority="782">
      <formula>MOD(ROW(),2)=1</formula>
    </cfRule>
  </conditionalFormatting>
  <conditionalFormatting sqref="O505">
    <cfRule type="expression" dxfId="723" priority="779">
      <formula>EVEN(ROW())=ROW()</formula>
    </cfRule>
    <cfRule type="expression" dxfId="722" priority="780">
      <formula>MOD(ROW(),2)=1</formula>
    </cfRule>
  </conditionalFormatting>
  <conditionalFormatting sqref="O505">
    <cfRule type="expression" dxfId="721" priority="777">
      <formula>EVEN(ROW())=ROW()</formula>
    </cfRule>
    <cfRule type="expression" dxfId="720" priority="778">
      <formula>MOD(ROW(),2)=1</formula>
    </cfRule>
  </conditionalFormatting>
  <conditionalFormatting sqref="O506">
    <cfRule type="expression" dxfId="719" priority="775">
      <formula>EVEN(ROW())=ROW()</formula>
    </cfRule>
    <cfRule type="expression" dxfId="718" priority="776">
      <formula>MOD(ROW(),2)=1</formula>
    </cfRule>
  </conditionalFormatting>
  <conditionalFormatting sqref="O506">
    <cfRule type="expression" dxfId="717" priority="773">
      <formula>EVEN(ROW())=ROW()</formula>
    </cfRule>
    <cfRule type="expression" dxfId="716" priority="774">
      <formula>MOD(ROW(),2)=1</formula>
    </cfRule>
  </conditionalFormatting>
  <conditionalFormatting sqref="O507">
    <cfRule type="expression" dxfId="715" priority="771">
      <formula>EVEN(ROW())=ROW()</formula>
    </cfRule>
    <cfRule type="expression" dxfId="714" priority="772">
      <formula>MOD(ROW(),2)=1</formula>
    </cfRule>
  </conditionalFormatting>
  <conditionalFormatting sqref="O507">
    <cfRule type="expression" dxfId="713" priority="769">
      <formula>EVEN(ROW())=ROW()</formula>
    </cfRule>
    <cfRule type="expression" dxfId="712" priority="770">
      <formula>MOD(ROW(),2)=1</formula>
    </cfRule>
  </conditionalFormatting>
  <conditionalFormatting sqref="O508">
    <cfRule type="expression" dxfId="711" priority="767">
      <formula>EVEN(ROW())=ROW()</formula>
    </cfRule>
    <cfRule type="expression" dxfId="710" priority="768">
      <formula>MOD(ROW(),2)=1</formula>
    </cfRule>
  </conditionalFormatting>
  <conditionalFormatting sqref="O508">
    <cfRule type="expression" dxfId="709" priority="765">
      <formula>EVEN(ROW())=ROW()</formula>
    </cfRule>
    <cfRule type="expression" dxfId="708" priority="766">
      <formula>MOD(ROW(),2)=1</formula>
    </cfRule>
  </conditionalFormatting>
  <conditionalFormatting sqref="N508">
    <cfRule type="expression" dxfId="707" priority="763">
      <formula>EVEN(ROW())=ROW()</formula>
    </cfRule>
    <cfRule type="expression" dxfId="706" priority="764">
      <formula>MOD(ROW(),2)=1</formula>
    </cfRule>
  </conditionalFormatting>
  <conditionalFormatting sqref="O509">
    <cfRule type="expression" dxfId="705" priority="761">
      <formula>EVEN(ROW())=ROW()</formula>
    </cfRule>
    <cfRule type="expression" dxfId="704" priority="762">
      <formula>MOD(ROW(),2)=1</formula>
    </cfRule>
  </conditionalFormatting>
  <conditionalFormatting sqref="O509">
    <cfRule type="expression" dxfId="703" priority="759">
      <formula>EVEN(ROW())=ROW()</formula>
    </cfRule>
    <cfRule type="expression" dxfId="702" priority="760">
      <formula>MOD(ROW(),2)=1</formula>
    </cfRule>
  </conditionalFormatting>
  <conditionalFormatting sqref="N510">
    <cfRule type="expression" dxfId="701" priority="757">
      <formula>EVEN(ROW())=ROW()</formula>
    </cfRule>
    <cfRule type="expression" dxfId="700" priority="758">
      <formula>MOD(ROW(),2)=1</formula>
    </cfRule>
  </conditionalFormatting>
  <conditionalFormatting sqref="O510">
    <cfRule type="expression" dxfId="699" priority="755">
      <formula>EVEN(ROW())=ROW()</formula>
    </cfRule>
    <cfRule type="expression" dxfId="698" priority="756">
      <formula>MOD(ROW(),2)=1</formula>
    </cfRule>
  </conditionalFormatting>
  <conditionalFormatting sqref="O510">
    <cfRule type="expression" dxfId="697" priority="753">
      <formula>EVEN(ROW())=ROW()</formula>
    </cfRule>
    <cfRule type="expression" dxfId="696" priority="754">
      <formula>MOD(ROW(),2)=1</formula>
    </cfRule>
  </conditionalFormatting>
  <conditionalFormatting sqref="O511">
    <cfRule type="expression" dxfId="695" priority="751">
      <formula>EVEN(ROW())=ROW()</formula>
    </cfRule>
    <cfRule type="expression" dxfId="694" priority="752">
      <formula>MOD(ROW(),2)=1</formula>
    </cfRule>
  </conditionalFormatting>
  <conditionalFormatting sqref="O511">
    <cfRule type="expression" dxfId="693" priority="749">
      <formula>EVEN(ROW())=ROW()</formula>
    </cfRule>
    <cfRule type="expression" dxfId="692" priority="750">
      <formula>MOD(ROW(),2)=1</formula>
    </cfRule>
  </conditionalFormatting>
  <conditionalFormatting sqref="O512">
    <cfRule type="expression" dxfId="691" priority="747">
      <formula>EVEN(ROW())=ROW()</formula>
    </cfRule>
    <cfRule type="expression" dxfId="690" priority="748">
      <formula>MOD(ROW(),2)=1</formula>
    </cfRule>
  </conditionalFormatting>
  <conditionalFormatting sqref="O512">
    <cfRule type="expression" dxfId="689" priority="745">
      <formula>EVEN(ROW())=ROW()</formula>
    </cfRule>
    <cfRule type="expression" dxfId="688" priority="746">
      <formula>MOD(ROW(),2)=1</formula>
    </cfRule>
  </conditionalFormatting>
  <conditionalFormatting sqref="O513">
    <cfRule type="expression" dxfId="687" priority="743">
      <formula>EVEN(ROW())=ROW()</formula>
    </cfRule>
    <cfRule type="expression" dxfId="686" priority="744">
      <formula>MOD(ROW(),2)=1</formula>
    </cfRule>
  </conditionalFormatting>
  <conditionalFormatting sqref="O513">
    <cfRule type="expression" dxfId="685" priority="741">
      <formula>EVEN(ROW())=ROW()</formula>
    </cfRule>
    <cfRule type="expression" dxfId="684" priority="742">
      <formula>MOD(ROW(),2)=1</formula>
    </cfRule>
  </conditionalFormatting>
  <conditionalFormatting sqref="O514">
    <cfRule type="expression" dxfId="683" priority="739">
      <formula>EVEN(ROW())=ROW()</formula>
    </cfRule>
    <cfRule type="expression" dxfId="682" priority="740">
      <formula>MOD(ROW(),2)=1</formula>
    </cfRule>
  </conditionalFormatting>
  <conditionalFormatting sqref="O514">
    <cfRule type="expression" dxfId="681" priority="737">
      <formula>EVEN(ROW())=ROW()</formula>
    </cfRule>
    <cfRule type="expression" dxfId="680" priority="738">
      <formula>MOD(ROW(),2)=1</formula>
    </cfRule>
  </conditionalFormatting>
  <conditionalFormatting sqref="N514">
    <cfRule type="expression" dxfId="679" priority="735">
      <formula>EVEN(ROW())=ROW()</formula>
    </cfRule>
    <cfRule type="expression" dxfId="678" priority="736">
      <formula>MOD(ROW(),2)=1</formula>
    </cfRule>
  </conditionalFormatting>
  <conditionalFormatting sqref="N515">
    <cfRule type="expression" dxfId="677" priority="733">
      <formula>EVEN(ROW())=ROW()</formula>
    </cfRule>
    <cfRule type="expression" dxfId="676" priority="734">
      <formula>MOD(ROW(),2)=1</formula>
    </cfRule>
  </conditionalFormatting>
  <conditionalFormatting sqref="O515">
    <cfRule type="expression" dxfId="675" priority="731">
      <formula>EVEN(ROW())=ROW()</formula>
    </cfRule>
    <cfRule type="expression" dxfId="674" priority="732">
      <formula>MOD(ROW(),2)=1</formula>
    </cfRule>
  </conditionalFormatting>
  <conditionalFormatting sqref="O515">
    <cfRule type="expression" dxfId="673" priority="729">
      <formula>EVEN(ROW())=ROW()</formula>
    </cfRule>
    <cfRule type="expression" dxfId="672" priority="730">
      <formula>MOD(ROW(),2)=1</formula>
    </cfRule>
  </conditionalFormatting>
  <conditionalFormatting sqref="O516">
    <cfRule type="expression" dxfId="671" priority="727">
      <formula>EVEN(ROW())=ROW()</formula>
    </cfRule>
    <cfRule type="expression" dxfId="670" priority="728">
      <formula>MOD(ROW(),2)=1</formula>
    </cfRule>
  </conditionalFormatting>
  <conditionalFormatting sqref="O516">
    <cfRule type="expression" dxfId="669" priority="725">
      <formula>EVEN(ROW())=ROW()</formula>
    </cfRule>
    <cfRule type="expression" dxfId="668" priority="726">
      <formula>MOD(ROW(),2)=1</formula>
    </cfRule>
  </conditionalFormatting>
  <conditionalFormatting sqref="O517">
    <cfRule type="expression" dxfId="667" priority="723">
      <formula>EVEN(ROW())=ROW()</formula>
    </cfRule>
    <cfRule type="expression" dxfId="666" priority="724">
      <formula>MOD(ROW(),2)=1</formula>
    </cfRule>
  </conditionalFormatting>
  <conditionalFormatting sqref="O517">
    <cfRule type="expression" dxfId="665" priority="721">
      <formula>EVEN(ROW())=ROW()</formula>
    </cfRule>
    <cfRule type="expression" dxfId="664" priority="722">
      <formula>MOD(ROW(),2)=1</formula>
    </cfRule>
  </conditionalFormatting>
  <conditionalFormatting sqref="O518">
    <cfRule type="expression" dxfId="663" priority="719">
      <formula>EVEN(ROW())=ROW()</formula>
    </cfRule>
    <cfRule type="expression" dxfId="662" priority="720">
      <formula>MOD(ROW(),2)=1</formula>
    </cfRule>
  </conditionalFormatting>
  <conditionalFormatting sqref="O518">
    <cfRule type="expression" dxfId="661" priority="717">
      <formula>EVEN(ROW())=ROW()</formula>
    </cfRule>
    <cfRule type="expression" dxfId="660" priority="718">
      <formula>MOD(ROW(),2)=1</formula>
    </cfRule>
  </conditionalFormatting>
  <conditionalFormatting sqref="O519">
    <cfRule type="expression" dxfId="659" priority="715">
      <formula>EVEN(ROW())=ROW()</formula>
    </cfRule>
    <cfRule type="expression" dxfId="658" priority="716">
      <formula>MOD(ROW(),2)=1</formula>
    </cfRule>
  </conditionalFormatting>
  <conditionalFormatting sqref="O519">
    <cfRule type="expression" dxfId="657" priority="713">
      <formula>EVEN(ROW())=ROW()</formula>
    </cfRule>
    <cfRule type="expression" dxfId="656" priority="714">
      <formula>MOD(ROW(),2)=1</formula>
    </cfRule>
  </conditionalFormatting>
  <conditionalFormatting sqref="T518:T519">
    <cfRule type="expression" dxfId="655" priority="709">
      <formula>EVEN(ROW())=ROW()</formula>
    </cfRule>
    <cfRule type="expression" dxfId="654" priority="710">
      <formula>MOD(ROW(),2)=1</formula>
    </cfRule>
  </conditionalFormatting>
  <conditionalFormatting sqref="T521:T530">
    <cfRule type="expression" dxfId="653" priority="707">
      <formula>EVEN(ROW())=ROW()</formula>
    </cfRule>
    <cfRule type="expression" dxfId="652" priority="708">
      <formula>MOD(ROW(),2)=1</formula>
    </cfRule>
  </conditionalFormatting>
  <conditionalFormatting sqref="T520">
    <cfRule type="expression" dxfId="651" priority="703">
      <formula>EVEN(ROW())=ROW()</formula>
    </cfRule>
    <cfRule type="expression" dxfId="650" priority="704">
      <formula>MOD(ROW(),2)=1</formula>
    </cfRule>
  </conditionalFormatting>
  <conditionalFormatting sqref="T532:T540">
    <cfRule type="expression" dxfId="649" priority="701">
      <formula>EVEN(ROW())=ROW()</formula>
    </cfRule>
    <cfRule type="expression" dxfId="648" priority="702">
      <formula>MOD(ROW(),2)=1</formula>
    </cfRule>
  </conditionalFormatting>
  <conditionalFormatting sqref="T531">
    <cfRule type="expression" dxfId="647" priority="699">
      <formula>EVEN(ROW())=ROW()</formula>
    </cfRule>
    <cfRule type="expression" dxfId="646" priority="700">
      <formula>MOD(ROW(),2)=1</formula>
    </cfRule>
  </conditionalFormatting>
  <conditionalFormatting sqref="T542:T550">
    <cfRule type="expression" dxfId="645" priority="697">
      <formula>EVEN(ROW())=ROW()</formula>
    </cfRule>
    <cfRule type="expression" dxfId="644" priority="698">
      <formula>MOD(ROW(),2)=1</formula>
    </cfRule>
  </conditionalFormatting>
  <conditionalFormatting sqref="T541">
    <cfRule type="expression" dxfId="643" priority="695">
      <formula>EVEN(ROW())=ROW()</formula>
    </cfRule>
    <cfRule type="expression" dxfId="642" priority="696">
      <formula>MOD(ROW(),2)=1</formula>
    </cfRule>
  </conditionalFormatting>
  <conditionalFormatting sqref="T552:T560">
    <cfRule type="expression" dxfId="641" priority="693">
      <formula>EVEN(ROW())=ROW()</formula>
    </cfRule>
    <cfRule type="expression" dxfId="640" priority="694">
      <formula>MOD(ROW(),2)=1</formula>
    </cfRule>
  </conditionalFormatting>
  <conditionalFormatting sqref="T551">
    <cfRule type="expression" dxfId="639" priority="691">
      <formula>EVEN(ROW())=ROW()</formula>
    </cfRule>
    <cfRule type="expression" dxfId="638" priority="692">
      <formula>MOD(ROW(),2)=1</formula>
    </cfRule>
  </conditionalFormatting>
  <conditionalFormatting sqref="T562:T570">
    <cfRule type="expression" dxfId="637" priority="689">
      <formula>EVEN(ROW())=ROW()</formula>
    </cfRule>
    <cfRule type="expression" dxfId="636" priority="690">
      <formula>MOD(ROW(),2)=1</formula>
    </cfRule>
  </conditionalFormatting>
  <conditionalFormatting sqref="T561">
    <cfRule type="expression" dxfId="635" priority="687">
      <formula>EVEN(ROW())=ROW()</formula>
    </cfRule>
    <cfRule type="expression" dxfId="634" priority="688">
      <formula>MOD(ROW(),2)=1</formula>
    </cfRule>
  </conditionalFormatting>
  <conditionalFormatting sqref="T572:T580">
    <cfRule type="expression" dxfId="633" priority="685">
      <formula>EVEN(ROW())=ROW()</formula>
    </cfRule>
    <cfRule type="expression" dxfId="632" priority="686">
      <formula>MOD(ROW(),2)=1</formula>
    </cfRule>
  </conditionalFormatting>
  <conditionalFormatting sqref="T571">
    <cfRule type="expression" dxfId="631" priority="683">
      <formula>EVEN(ROW())=ROW()</formula>
    </cfRule>
    <cfRule type="expression" dxfId="630" priority="684">
      <formula>MOD(ROW(),2)=1</formula>
    </cfRule>
  </conditionalFormatting>
  <conditionalFormatting sqref="T582:T590">
    <cfRule type="expression" dxfId="629" priority="681">
      <formula>EVEN(ROW())=ROW()</formula>
    </cfRule>
    <cfRule type="expression" dxfId="628" priority="682">
      <formula>MOD(ROW(),2)=1</formula>
    </cfRule>
  </conditionalFormatting>
  <conditionalFormatting sqref="T581">
    <cfRule type="expression" dxfId="627" priority="679">
      <formula>EVEN(ROW())=ROW()</formula>
    </cfRule>
    <cfRule type="expression" dxfId="626" priority="680">
      <formula>MOD(ROW(),2)=1</formula>
    </cfRule>
  </conditionalFormatting>
  <conditionalFormatting sqref="T592:T599">
    <cfRule type="expression" dxfId="625" priority="677">
      <formula>EVEN(ROW())=ROW()</formula>
    </cfRule>
    <cfRule type="expression" dxfId="624" priority="678">
      <formula>MOD(ROW(),2)=1</formula>
    </cfRule>
  </conditionalFormatting>
  <conditionalFormatting sqref="T591">
    <cfRule type="expression" dxfId="623" priority="675">
      <formula>EVEN(ROW())=ROW()</formula>
    </cfRule>
    <cfRule type="expression" dxfId="622" priority="676">
      <formula>MOD(ROW(),2)=1</formula>
    </cfRule>
  </conditionalFormatting>
  <conditionalFormatting sqref="T601:T607">
    <cfRule type="expression" dxfId="621" priority="673">
      <formula>EVEN(ROW())=ROW()</formula>
    </cfRule>
    <cfRule type="expression" dxfId="620" priority="674">
      <formula>MOD(ROW(),2)=1</formula>
    </cfRule>
  </conditionalFormatting>
  <conditionalFormatting sqref="T600">
    <cfRule type="expression" dxfId="619" priority="671">
      <formula>EVEN(ROW())=ROW()</formula>
    </cfRule>
    <cfRule type="expression" dxfId="618" priority="672">
      <formula>MOD(ROW(),2)=1</formula>
    </cfRule>
  </conditionalFormatting>
  <conditionalFormatting sqref="T609:T615">
    <cfRule type="expression" dxfId="617" priority="669">
      <formula>EVEN(ROW())=ROW()</formula>
    </cfRule>
    <cfRule type="expression" dxfId="616" priority="670">
      <formula>MOD(ROW(),2)=1</formula>
    </cfRule>
  </conditionalFormatting>
  <conditionalFormatting sqref="T608">
    <cfRule type="expression" dxfId="615" priority="667">
      <formula>EVEN(ROW())=ROW()</formula>
    </cfRule>
    <cfRule type="expression" dxfId="614" priority="668">
      <formula>MOD(ROW(),2)=1</formula>
    </cfRule>
  </conditionalFormatting>
  <conditionalFormatting sqref="T617:T623">
    <cfRule type="expression" dxfId="613" priority="665">
      <formula>EVEN(ROW())=ROW()</formula>
    </cfRule>
    <cfRule type="expression" dxfId="612" priority="666">
      <formula>MOD(ROW(),2)=1</formula>
    </cfRule>
  </conditionalFormatting>
  <conditionalFormatting sqref="T616">
    <cfRule type="expression" dxfId="611" priority="663">
      <formula>EVEN(ROW())=ROW()</formula>
    </cfRule>
    <cfRule type="expression" dxfId="610" priority="664">
      <formula>MOD(ROW(),2)=1</formula>
    </cfRule>
  </conditionalFormatting>
  <conditionalFormatting sqref="T625:T631">
    <cfRule type="expression" dxfId="609" priority="661">
      <formula>EVEN(ROW())=ROW()</formula>
    </cfRule>
    <cfRule type="expression" dxfId="608" priority="662">
      <formula>MOD(ROW(),2)=1</formula>
    </cfRule>
  </conditionalFormatting>
  <conditionalFormatting sqref="T624">
    <cfRule type="expression" dxfId="607" priority="659">
      <formula>EVEN(ROW())=ROW()</formula>
    </cfRule>
    <cfRule type="expression" dxfId="606" priority="660">
      <formula>MOD(ROW(),2)=1</formula>
    </cfRule>
  </conditionalFormatting>
  <conditionalFormatting sqref="T633:T640">
    <cfRule type="expression" dxfId="605" priority="657">
      <formula>EVEN(ROW())=ROW()</formula>
    </cfRule>
    <cfRule type="expression" dxfId="604" priority="658">
      <formula>MOD(ROW(),2)=1</formula>
    </cfRule>
  </conditionalFormatting>
  <conditionalFormatting sqref="T632">
    <cfRule type="expression" dxfId="603" priority="655">
      <formula>EVEN(ROW())=ROW()</formula>
    </cfRule>
    <cfRule type="expression" dxfId="602" priority="656">
      <formula>MOD(ROW(),2)=1</formula>
    </cfRule>
  </conditionalFormatting>
  <conditionalFormatting sqref="O520">
    <cfRule type="expression" dxfId="601" priority="653">
      <formula>EVEN(ROW())=ROW()</formula>
    </cfRule>
    <cfRule type="expression" dxfId="600" priority="654">
      <formula>MOD(ROW(),2)=1</formula>
    </cfRule>
  </conditionalFormatting>
  <conditionalFormatting sqref="O520">
    <cfRule type="expression" dxfId="599" priority="651">
      <formula>EVEN(ROW())=ROW()</formula>
    </cfRule>
    <cfRule type="expression" dxfId="598" priority="652">
      <formula>MOD(ROW(),2)=1</formula>
    </cfRule>
  </conditionalFormatting>
  <conditionalFormatting sqref="N521">
    <cfRule type="expression" dxfId="597" priority="649">
      <formula>EVEN(ROW())=ROW()</formula>
    </cfRule>
    <cfRule type="expression" dxfId="596" priority="650">
      <formula>MOD(ROW(),2)=1</formula>
    </cfRule>
  </conditionalFormatting>
  <conditionalFormatting sqref="O521">
    <cfRule type="expression" dxfId="595" priority="647">
      <formula>EVEN(ROW())=ROW()</formula>
    </cfRule>
    <cfRule type="expression" dxfId="594" priority="648">
      <formula>MOD(ROW(),2)=1</formula>
    </cfRule>
  </conditionalFormatting>
  <conditionalFormatting sqref="O521">
    <cfRule type="expression" dxfId="593" priority="645">
      <formula>EVEN(ROW())=ROW()</formula>
    </cfRule>
    <cfRule type="expression" dxfId="592" priority="646">
      <formula>MOD(ROW(),2)=1</formula>
    </cfRule>
  </conditionalFormatting>
  <conditionalFormatting sqref="N522">
    <cfRule type="expression" dxfId="591" priority="643">
      <formula>EVEN(ROW())=ROW()</formula>
    </cfRule>
    <cfRule type="expression" dxfId="590" priority="644">
      <formula>MOD(ROW(),2)=1</formula>
    </cfRule>
  </conditionalFormatting>
  <conditionalFormatting sqref="O522">
    <cfRule type="expression" dxfId="589" priority="641">
      <formula>EVEN(ROW())=ROW()</formula>
    </cfRule>
    <cfRule type="expression" dxfId="588" priority="642">
      <formula>MOD(ROW(),2)=1</formula>
    </cfRule>
  </conditionalFormatting>
  <conditionalFormatting sqref="O522">
    <cfRule type="expression" dxfId="587" priority="639">
      <formula>EVEN(ROW())=ROW()</formula>
    </cfRule>
    <cfRule type="expression" dxfId="586" priority="640">
      <formula>MOD(ROW(),2)=1</formula>
    </cfRule>
  </conditionalFormatting>
  <conditionalFormatting sqref="O523">
    <cfRule type="expression" dxfId="585" priority="637">
      <formula>EVEN(ROW())=ROW()</formula>
    </cfRule>
    <cfRule type="expression" dxfId="584" priority="638">
      <formula>MOD(ROW(),2)=1</formula>
    </cfRule>
  </conditionalFormatting>
  <conditionalFormatting sqref="O523">
    <cfRule type="expression" dxfId="583" priority="635">
      <formula>EVEN(ROW())=ROW()</formula>
    </cfRule>
    <cfRule type="expression" dxfId="582" priority="636">
      <formula>MOD(ROW(),2)=1</formula>
    </cfRule>
  </conditionalFormatting>
  <conditionalFormatting sqref="N524">
    <cfRule type="expression" dxfId="581" priority="633">
      <formula>EVEN(ROW())=ROW()</formula>
    </cfRule>
    <cfRule type="expression" dxfId="580" priority="634">
      <formula>MOD(ROW(),2)=1</formula>
    </cfRule>
  </conditionalFormatting>
  <conditionalFormatting sqref="O524">
    <cfRule type="expression" dxfId="579" priority="631">
      <formula>EVEN(ROW())=ROW()</formula>
    </cfRule>
    <cfRule type="expression" dxfId="578" priority="632">
      <formula>MOD(ROW(),2)=1</formula>
    </cfRule>
  </conditionalFormatting>
  <conditionalFormatting sqref="O524">
    <cfRule type="expression" dxfId="577" priority="629">
      <formula>EVEN(ROW())=ROW()</formula>
    </cfRule>
    <cfRule type="expression" dxfId="576" priority="630">
      <formula>MOD(ROW(),2)=1</formula>
    </cfRule>
  </conditionalFormatting>
  <conditionalFormatting sqref="N525">
    <cfRule type="expression" dxfId="575" priority="627">
      <formula>EVEN(ROW())=ROW()</formula>
    </cfRule>
    <cfRule type="expression" dxfId="574" priority="628">
      <formula>MOD(ROW(),2)=1</formula>
    </cfRule>
  </conditionalFormatting>
  <conditionalFormatting sqref="O525">
    <cfRule type="expression" dxfId="573" priority="625">
      <formula>EVEN(ROW())=ROW()</formula>
    </cfRule>
    <cfRule type="expression" dxfId="572" priority="626">
      <formula>MOD(ROW(),2)=1</formula>
    </cfRule>
  </conditionalFormatting>
  <conditionalFormatting sqref="O525">
    <cfRule type="expression" dxfId="571" priority="623">
      <formula>EVEN(ROW())=ROW()</formula>
    </cfRule>
    <cfRule type="expression" dxfId="570" priority="624">
      <formula>MOD(ROW(),2)=1</formula>
    </cfRule>
  </conditionalFormatting>
  <conditionalFormatting sqref="N526">
    <cfRule type="expression" dxfId="569" priority="621">
      <formula>EVEN(ROW())=ROW()</formula>
    </cfRule>
    <cfRule type="expression" dxfId="568" priority="622">
      <formula>MOD(ROW(),2)=1</formula>
    </cfRule>
  </conditionalFormatting>
  <conditionalFormatting sqref="O526">
    <cfRule type="expression" dxfId="567" priority="619">
      <formula>EVEN(ROW())=ROW()</formula>
    </cfRule>
    <cfRule type="expression" dxfId="566" priority="620">
      <formula>MOD(ROW(),2)=1</formula>
    </cfRule>
  </conditionalFormatting>
  <conditionalFormatting sqref="O526">
    <cfRule type="expression" dxfId="565" priority="617">
      <formula>EVEN(ROW())=ROW()</formula>
    </cfRule>
    <cfRule type="expression" dxfId="564" priority="618">
      <formula>MOD(ROW(),2)=1</formula>
    </cfRule>
  </conditionalFormatting>
  <conditionalFormatting sqref="O527">
    <cfRule type="expression" dxfId="563" priority="615">
      <formula>EVEN(ROW())=ROW()</formula>
    </cfRule>
    <cfRule type="expression" dxfId="562" priority="616">
      <formula>MOD(ROW(),2)=1</formula>
    </cfRule>
  </conditionalFormatting>
  <conditionalFormatting sqref="O527">
    <cfRule type="expression" dxfId="561" priority="613">
      <formula>EVEN(ROW())=ROW()</formula>
    </cfRule>
    <cfRule type="expression" dxfId="560" priority="614">
      <formula>MOD(ROW(),2)=1</formula>
    </cfRule>
  </conditionalFormatting>
  <conditionalFormatting sqref="N528">
    <cfRule type="expression" dxfId="559" priority="611">
      <formula>EVEN(ROW())=ROW()</formula>
    </cfRule>
    <cfRule type="expression" dxfId="558" priority="612">
      <formula>MOD(ROW(),2)=1</formula>
    </cfRule>
  </conditionalFormatting>
  <conditionalFormatting sqref="O528">
    <cfRule type="expression" dxfId="557" priority="609">
      <formula>EVEN(ROW())=ROW()</formula>
    </cfRule>
    <cfRule type="expression" dxfId="556" priority="610">
      <formula>MOD(ROW(),2)=1</formula>
    </cfRule>
  </conditionalFormatting>
  <conditionalFormatting sqref="O528">
    <cfRule type="expression" dxfId="555" priority="607">
      <formula>EVEN(ROW())=ROW()</formula>
    </cfRule>
    <cfRule type="expression" dxfId="554" priority="608">
      <formula>MOD(ROW(),2)=1</formula>
    </cfRule>
  </conditionalFormatting>
  <conditionalFormatting sqref="N529">
    <cfRule type="expression" dxfId="553" priority="605">
      <formula>EVEN(ROW())=ROW()</formula>
    </cfRule>
    <cfRule type="expression" dxfId="552" priority="606">
      <formula>MOD(ROW(),2)=1</formula>
    </cfRule>
  </conditionalFormatting>
  <conditionalFormatting sqref="O529">
    <cfRule type="expression" dxfId="551" priority="603">
      <formula>EVEN(ROW())=ROW()</formula>
    </cfRule>
    <cfRule type="expression" dxfId="550" priority="604">
      <formula>MOD(ROW(),2)=1</formula>
    </cfRule>
  </conditionalFormatting>
  <conditionalFormatting sqref="O529">
    <cfRule type="expression" dxfId="549" priority="601">
      <formula>EVEN(ROW())=ROW()</formula>
    </cfRule>
    <cfRule type="expression" dxfId="548" priority="602">
      <formula>MOD(ROW(),2)=1</formula>
    </cfRule>
  </conditionalFormatting>
  <conditionalFormatting sqref="O530">
    <cfRule type="expression" dxfId="547" priority="599">
      <formula>EVEN(ROW())=ROW()</formula>
    </cfRule>
    <cfRule type="expression" dxfId="546" priority="600">
      <formula>MOD(ROW(),2)=1</formula>
    </cfRule>
  </conditionalFormatting>
  <conditionalFormatting sqref="O530">
    <cfRule type="expression" dxfId="545" priority="597">
      <formula>EVEN(ROW())=ROW()</formula>
    </cfRule>
    <cfRule type="expression" dxfId="544" priority="598">
      <formula>MOD(ROW(),2)=1</formula>
    </cfRule>
  </conditionalFormatting>
  <conditionalFormatting sqref="N531">
    <cfRule type="expression" dxfId="543" priority="595">
      <formula>EVEN(ROW())=ROW()</formula>
    </cfRule>
    <cfRule type="expression" dxfId="542" priority="596">
      <formula>MOD(ROW(),2)=1</formula>
    </cfRule>
  </conditionalFormatting>
  <conditionalFormatting sqref="O531">
    <cfRule type="expression" dxfId="541" priority="593">
      <formula>EVEN(ROW())=ROW()</formula>
    </cfRule>
    <cfRule type="expression" dxfId="540" priority="594">
      <formula>MOD(ROW(),2)=1</formula>
    </cfRule>
  </conditionalFormatting>
  <conditionalFormatting sqref="O531">
    <cfRule type="expression" dxfId="539" priority="591">
      <formula>EVEN(ROW())=ROW()</formula>
    </cfRule>
    <cfRule type="expression" dxfId="538" priority="592">
      <formula>MOD(ROW(),2)=1</formula>
    </cfRule>
  </conditionalFormatting>
  <conditionalFormatting sqref="O532">
    <cfRule type="expression" dxfId="537" priority="589">
      <formula>EVEN(ROW())=ROW()</formula>
    </cfRule>
    <cfRule type="expression" dxfId="536" priority="590">
      <formula>MOD(ROW(),2)=1</formula>
    </cfRule>
  </conditionalFormatting>
  <conditionalFormatting sqref="O532">
    <cfRule type="expression" dxfId="535" priority="587">
      <formula>EVEN(ROW())=ROW()</formula>
    </cfRule>
    <cfRule type="expression" dxfId="534" priority="588">
      <formula>MOD(ROW(),2)=1</formula>
    </cfRule>
  </conditionalFormatting>
  <conditionalFormatting sqref="N533">
    <cfRule type="expression" dxfId="533" priority="585">
      <formula>EVEN(ROW())=ROW()</formula>
    </cfRule>
    <cfRule type="expression" dxfId="532" priority="586">
      <formula>MOD(ROW(),2)=1</formula>
    </cfRule>
  </conditionalFormatting>
  <conditionalFormatting sqref="O533">
    <cfRule type="expression" dxfId="531" priority="583">
      <formula>EVEN(ROW())=ROW()</formula>
    </cfRule>
    <cfRule type="expression" dxfId="530" priority="584">
      <formula>MOD(ROW(),2)=1</formula>
    </cfRule>
  </conditionalFormatting>
  <conditionalFormatting sqref="O533">
    <cfRule type="expression" dxfId="529" priority="581">
      <formula>EVEN(ROW())=ROW()</formula>
    </cfRule>
    <cfRule type="expression" dxfId="528" priority="582">
      <formula>MOD(ROW(),2)=1</formula>
    </cfRule>
  </conditionalFormatting>
  <conditionalFormatting sqref="N534">
    <cfRule type="expression" dxfId="527" priority="579">
      <formula>EVEN(ROW())=ROW()</formula>
    </cfRule>
    <cfRule type="expression" dxfId="526" priority="580">
      <formula>MOD(ROW(),2)=1</formula>
    </cfRule>
  </conditionalFormatting>
  <conditionalFormatting sqref="O535">
    <cfRule type="expression" dxfId="525" priority="577">
      <formula>EVEN(ROW())=ROW()</formula>
    </cfRule>
    <cfRule type="expression" dxfId="524" priority="578">
      <formula>MOD(ROW(),2)=1</formula>
    </cfRule>
  </conditionalFormatting>
  <conditionalFormatting sqref="N535">
    <cfRule type="expression" dxfId="523" priority="575">
      <formula>EVEN(ROW())=ROW()</formula>
    </cfRule>
    <cfRule type="expression" dxfId="522" priority="576">
      <formula>MOD(ROW(),2)=1</formula>
    </cfRule>
  </conditionalFormatting>
  <conditionalFormatting sqref="O536">
    <cfRule type="expression" dxfId="521" priority="573">
      <formula>EVEN(ROW())=ROW()</formula>
    </cfRule>
    <cfRule type="expression" dxfId="520" priority="574">
      <formula>MOD(ROW(),2)=1</formula>
    </cfRule>
  </conditionalFormatting>
  <conditionalFormatting sqref="N536">
    <cfRule type="expression" dxfId="519" priority="571">
      <formula>EVEN(ROW())=ROW()</formula>
    </cfRule>
    <cfRule type="expression" dxfId="518" priority="572">
      <formula>MOD(ROW(),2)=1</formula>
    </cfRule>
  </conditionalFormatting>
  <conditionalFormatting sqref="N537">
    <cfRule type="expression" dxfId="517" priority="569">
      <formula>EVEN(ROW())=ROW()</formula>
    </cfRule>
    <cfRule type="expression" dxfId="516" priority="570">
      <formula>MOD(ROW(),2)=1</formula>
    </cfRule>
  </conditionalFormatting>
  <conditionalFormatting sqref="O538">
    <cfRule type="expression" dxfId="515" priority="567">
      <formula>EVEN(ROW())=ROW()</formula>
    </cfRule>
    <cfRule type="expression" dxfId="514" priority="568">
      <formula>MOD(ROW(),2)=1</formula>
    </cfRule>
  </conditionalFormatting>
  <conditionalFormatting sqref="N538">
    <cfRule type="expression" dxfId="513" priority="565">
      <formula>EVEN(ROW())=ROW()</formula>
    </cfRule>
    <cfRule type="expression" dxfId="512" priority="566">
      <formula>MOD(ROW(),2)=1</formula>
    </cfRule>
  </conditionalFormatting>
  <conditionalFormatting sqref="O539">
    <cfRule type="expression" dxfId="511" priority="563">
      <formula>EVEN(ROW())=ROW()</formula>
    </cfRule>
    <cfRule type="expression" dxfId="510" priority="564">
      <formula>MOD(ROW(),2)=1</formula>
    </cfRule>
  </conditionalFormatting>
  <conditionalFormatting sqref="P540:R540">
    <cfRule type="expression" dxfId="509" priority="561">
      <formula>EVEN(ROW())=ROW()</formula>
    </cfRule>
    <cfRule type="expression" dxfId="508" priority="562">
      <formula>MOD(ROW(),2)=1</formula>
    </cfRule>
  </conditionalFormatting>
  <conditionalFormatting sqref="O540">
    <cfRule type="expression" dxfId="507" priority="559">
      <formula>EVEN(ROW())=ROW()</formula>
    </cfRule>
    <cfRule type="expression" dxfId="506" priority="560">
      <formula>MOD(ROW(),2)=1</formula>
    </cfRule>
  </conditionalFormatting>
  <conditionalFormatting sqref="N550">
    <cfRule type="expression" dxfId="505" priority="529">
      <formula>EVEN(ROW())=ROW()</formula>
    </cfRule>
    <cfRule type="expression" dxfId="504" priority="530">
      <formula>MOD(ROW(),2)=1</formula>
    </cfRule>
  </conditionalFormatting>
  <conditionalFormatting sqref="P541:R541">
    <cfRule type="expression" dxfId="503" priority="555">
      <formula>EVEN(ROW())=ROW()</formula>
    </cfRule>
    <cfRule type="expression" dxfId="502" priority="556">
      <formula>MOD(ROW(),2)=1</formula>
    </cfRule>
  </conditionalFormatting>
  <conditionalFormatting sqref="O541">
    <cfRule type="expression" dxfId="501" priority="553">
      <formula>EVEN(ROW())=ROW()</formula>
    </cfRule>
    <cfRule type="expression" dxfId="500" priority="554">
      <formula>MOD(ROW(),2)=1</formula>
    </cfRule>
  </conditionalFormatting>
  <conditionalFormatting sqref="N541">
    <cfRule type="expression" dxfId="499" priority="551">
      <formula>EVEN(ROW())=ROW()</formula>
    </cfRule>
    <cfRule type="expression" dxfId="498" priority="552">
      <formula>MOD(ROW(),2)=1</formula>
    </cfRule>
  </conditionalFormatting>
  <conditionalFormatting sqref="V542">
    <cfRule type="expression" dxfId="497" priority="549">
      <formula>EVEN(ROW())=ROW()</formula>
    </cfRule>
    <cfRule type="expression" dxfId="496" priority="550">
      <formula>MOD(ROW(),2)=1</formula>
    </cfRule>
  </conditionalFormatting>
  <conditionalFormatting sqref="O542">
    <cfRule type="expression" dxfId="495" priority="547">
      <formula>EVEN(ROW())=ROW()</formula>
    </cfRule>
    <cfRule type="expression" dxfId="494" priority="548">
      <formula>MOD(ROW(),2)=1</formula>
    </cfRule>
  </conditionalFormatting>
  <conditionalFormatting sqref="N542">
    <cfRule type="expression" dxfId="493" priority="545">
      <formula>EVEN(ROW())=ROW()</formula>
    </cfRule>
    <cfRule type="expression" dxfId="492" priority="546">
      <formula>MOD(ROW(),2)=1</formula>
    </cfRule>
  </conditionalFormatting>
  <conditionalFormatting sqref="O543">
    <cfRule type="expression" dxfId="491" priority="543">
      <formula>EVEN(ROW())=ROW()</formula>
    </cfRule>
    <cfRule type="expression" dxfId="490" priority="544">
      <formula>MOD(ROW(),2)=1</formula>
    </cfRule>
  </conditionalFormatting>
  <conditionalFormatting sqref="O544">
    <cfRule type="expression" dxfId="489" priority="541">
      <formula>EVEN(ROW())=ROW()</formula>
    </cfRule>
    <cfRule type="expression" dxfId="488" priority="542">
      <formula>MOD(ROW(),2)=1</formula>
    </cfRule>
  </conditionalFormatting>
  <conditionalFormatting sqref="O545">
    <cfRule type="expression" dxfId="487" priority="539">
      <formula>EVEN(ROW())=ROW()</formula>
    </cfRule>
    <cfRule type="expression" dxfId="486" priority="540">
      <formula>MOD(ROW(),2)=1</formula>
    </cfRule>
  </conditionalFormatting>
  <conditionalFormatting sqref="O546">
    <cfRule type="expression" dxfId="485" priority="537">
      <formula>EVEN(ROW())=ROW()</formula>
    </cfRule>
    <cfRule type="expression" dxfId="484" priority="538">
      <formula>MOD(ROW(),2)=1</formula>
    </cfRule>
  </conditionalFormatting>
  <conditionalFormatting sqref="N546">
    <cfRule type="expression" dxfId="483" priority="535">
      <formula>EVEN(ROW())=ROW()</formula>
    </cfRule>
    <cfRule type="expression" dxfId="482" priority="536">
      <formula>MOD(ROW(),2)=1</formula>
    </cfRule>
  </conditionalFormatting>
  <conditionalFormatting sqref="O547">
    <cfRule type="expression" dxfId="481" priority="533">
      <formula>EVEN(ROW())=ROW()</formula>
    </cfRule>
    <cfRule type="expression" dxfId="480" priority="534">
      <formula>MOD(ROW(),2)=1</formula>
    </cfRule>
  </conditionalFormatting>
  <conditionalFormatting sqref="O548">
    <cfRule type="expression" dxfId="479" priority="531">
      <formula>EVEN(ROW())=ROW()</formula>
    </cfRule>
    <cfRule type="expression" dxfId="478" priority="532">
      <formula>MOD(ROW(),2)=1</formula>
    </cfRule>
  </conditionalFormatting>
  <conditionalFormatting sqref="O550">
    <cfRule type="expression" dxfId="477" priority="527">
      <formula>EVEN(ROW())=ROW()</formula>
    </cfRule>
    <cfRule type="expression" dxfId="476" priority="528">
      <formula>MOD(ROW(),2)=1</formula>
    </cfRule>
  </conditionalFormatting>
  <conditionalFormatting sqref="O551">
    <cfRule type="expression" dxfId="475" priority="525">
      <formula>EVEN(ROW())=ROW()</formula>
    </cfRule>
    <cfRule type="expression" dxfId="474" priority="526">
      <formula>MOD(ROW(),2)=1</formula>
    </cfRule>
  </conditionalFormatting>
  <conditionalFormatting sqref="O552">
    <cfRule type="expression" dxfId="473" priority="523">
      <formula>EVEN(ROW())=ROW()</formula>
    </cfRule>
    <cfRule type="expression" dxfId="472" priority="524">
      <formula>MOD(ROW(),2)=1</formula>
    </cfRule>
  </conditionalFormatting>
  <conditionalFormatting sqref="P553:R553">
    <cfRule type="expression" dxfId="471" priority="521">
      <formula>EVEN(ROW())=ROW()</formula>
    </cfRule>
    <cfRule type="expression" dxfId="470" priority="522">
      <formula>MOD(ROW(),2)=1</formula>
    </cfRule>
  </conditionalFormatting>
  <conditionalFormatting sqref="O553">
    <cfRule type="expression" dxfId="469" priority="519">
      <formula>EVEN(ROW())=ROW()</formula>
    </cfRule>
    <cfRule type="expression" dxfId="468" priority="520">
      <formula>MOD(ROW(),2)=1</formula>
    </cfRule>
  </conditionalFormatting>
  <conditionalFormatting sqref="N553">
    <cfRule type="expression" dxfId="467" priority="517">
      <formula>EVEN(ROW())=ROW()</formula>
    </cfRule>
    <cfRule type="expression" dxfId="466" priority="518">
      <formula>MOD(ROW(),2)=1</formula>
    </cfRule>
  </conditionalFormatting>
  <conditionalFormatting sqref="O554">
    <cfRule type="expression" dxfId="465" priority="515">
      <formula>EVEN(ROW())=ROW()</formula>
    </cfRule>
    <cfRule type="expression" dxfId="464" priority="516">
      <formula>MOD(ROW(),2)=1</formula>
    </cfRule>
  </conditionalFormatting>
  <conditionalFormatting sqref="N554">
    <cfRule type="expression" dxfId="463" priority="513">
      <formula>EVEN(ROW())=ROW()</formula>
    </cfRule>
    <cfRule type="expression" dxfId="462" priority="514">
      <formula>MOD(ROW(),2)=1</formula>
    </cfRule>
  </conditionalFormatting>
  <conditionalFormatting sqref="O555">
    <cfRule type="expression" dxfId="461" priority="511">
      <formula>EVEN(ROW())=ROW()</formula>
    </cfRule>
    <cfRule type="expression" dxfId="460" priority="512">
      <formula>MOD(ROW(),2)=1</formula>
    </cfRule>
  </conditionalFormatting>
  <conditionalFormatting sqref="N555">
    <cfRule type="expression" dxfId="459" priority="509">
      <formula>EVEN(ROW())=ROW()</formula>
    </cfRule>
    <cfRule type="expression" dxfId="458" priority="510">
      <formula>MOD(ROW(),2)=1</formula>
    </cfRule>
  </conditionalFormatting>
  <conditionalFormatting sqref="N556">
    <cfRule type="expression" dxfId="457" priority="507">
      <formula>EVEN(ROW())=ROW()</formula>
    </cfRule>
    <cfRule type="expression" dxfId="456" priority="508">
      <formula>MOD(ROW(),2)=1</formula>
    </cfRule>
  </conditionalFormatting>
  <conditionalFormatting sqref="O556">
    <cfRule type="expression" dxfId="455" priority="505">
      <formula>EVEN(ROW())=ROW()</formula>
    </cfRule>
    <cfRule type="expression" dxfId="454" priority="506">
      <formula>MOD(ROW(),2)=1</formula>
    </cfRule>
  </conditionalFormatting>
  <conditionalFormatting sqref="O557">
    <cfRule type="expression" dxfId="453" priority="503">
      <formula>EVEN(ROW())=ROW()</formula>
    </cfRule>
    <cfRule type="expression" dxfId="452" priority="504">
      <formula>MOD(ROW(),2)=1</formula>
    </cfRule>
  </conditionalFormatting>
  <conditionalFormatting sqref="N557">
    <cfRule type="expression" dxfId="451" priority="501">
      <formula>EVEN(ROW())=ROW()</formula>
    </cfRule>
    <cfRule type="expression" dxfId="450" priority="502">
      <formula>MOD(ROW(),2)=1</formula>
    </cfRule>
  </conditionalFormatting>
  <conditionalFormatting sqref="O558">
    <cfRule type="expression" dxfId="449" priority="499">
      <formula>EVEN(ROW())=ROW()</formula>
    </cfRule>
    <cfRule type="expression" dxfId="448" priority="500">
      <formula>MOD(ROW(),2)=1</formula>
    </cfRule>
  </conditionalFormatting>
  <conditionalFormatting sqref="N558">
    <cfRule type="expression" dxfId="447" priority="497">
      <formula>EVEN(ROW())=ROW()</formula>
    </cfRule>
    <cfRule type="expression" dxfId="446" priority="498">
      <formula>MOD(ROW(),2)=1</formula>
    </cfRule>
  </conditionalFormatting>
  <conditionalFormatting sqref="O559">
    <cfRule type="expression" dxfId="445" priority="495">
      <formula>EVEN(ROW())=ROW()</formula>
    </cfRule>
    <cfRule type="expression" dxfId="444" priority="496">
      <formula>MOD(ROW(),2)=1</formula>
    </cfRule>
  </conditionalFormatting>
  <conditionalFormatting sqref="N559">
    <cfRule type="expression" dxfId="443" priority="493">
      <formula>EVEN(ROW())=ROW()</formula>
    </cfRule>
    <cfRule type="expression" dxfId="442" priority="494">
      <formula>MOD(ROW(),2)=1</formula>
    </cfRule>
  </conditionalFormatting>
  <conditionalFormatting sqref="O560">
    <cfRule type="expression" dxfId="441" priority="491">
      <formula>EVEN(ROW())=ROW()</formula>
    </cfRule>
    <cfRule type="expression" dxfId="440" priority="492">
      <formula>MOD(ROW(),2)=1</formula>
    </cfRule>
  </conditionalFormatting>
  <conditionalFormatting sqref="N560">
    <cfRule type="expression" dxfId="439" priority="489">
      <formula>EVEN(ROW())=ROW()</formula>
    </cfRule>
    <cfRule type="expression" dxfId="438" priority="490">
      <formula>MOD(ROW(),2)=1</formula>
    </cfRule>
  </conditionalFormatting>
  <conditionalFormatting sqref="O561">
    <cfRule type="expression" dxfId="437" priority="487">
      <formula>EVEN(ROW())=ROW()</formula>
    </cfRule>
    <cfRule type="expression" dxfId="436" priority="488">
      <formula>MOD(ROW(),2)=1</formula>
    </cfRule>
  </conditionalFormatting>
  <conditionalFormatting sqref="N562">
    <cfRule type="expression" dxfId="435" priority="485">
      <formula>EVEN(ROW())=ROW()</formula>
    </cfRule>
    <cfRule type="expression" dxfId="434" priority="486">
      <formula>MOD(ROW(),2)=1</formula>
    </cfRule>
  </conditionalFormatting>
  <conditionalFormatting sqref="O562">
    <cfRule type="expression" dxfId="433" priority="483">
      <formula>EVEN(ROW())=ROW()</formula>
    </cfRule>
    <cfRule type="expression" dxfId="432" priority="484">
      <formula>MOD(ROW(),2)=1</formula>
    </cfRule>
  </conditionalFormatting>
  <conditionalFormatting sqref="N563">
    <cfRule type="expression" dxfId="431" priority="481">
      <formula>EVEN(ROW())=ROW()</formula>
    </cfRule>
    <cfRule type="expression" dxfId="430" priority="482">
      <formula>MOD(ROW(),2)=1</formula>
    </cfRule>
  </conditionalFormatting>
  <conditionalFormatting sqref="O563">
    <cfRule type="expression" dxfId="429" priority="479">
      <formula>EVEN(ROW())=ROW()</formula>
    </cfRule>
    <cfRule type="expression" dxfId="428" priority="480">
      <formula>MOD(ROW(),2)=1</formula>
    </cfRule>
  </conditionalFormatting>
  <conditionalFormatting sqref="N564">
    <cfRule type="expression" dxfId="427" priority="477">
      <formula>EVEN(ROW())=ROW()</formula>
    </cfRule>
    <cfRule type="expression" dxfId="426" priority="478">
      <formula>MOD(ROW(),2)=1</formula>
    </cfRule>
  </conditionalFormatting>
  <conditionalFormatting sqref="O564">
    <cfRule type="expression" dxfId="425" priority="475">
      <formula>EVEN(ROW())=ROW()</formula>
    </cfRule>
    <cfRule type="expression" dxfId="424" priority="476">
      <formula>MOD(ROW(),2)=1</formula>
    </cfRule>
  </conditionalFormatting>
  <conditionalFormatting sqref="N565">
    <cfRule type="expression" dxfId="423" priority="473">
      <formula>EVEN(ROW())=ROW()</formula>
    </cfRule>
    <cfRule type="expression" dxfId="422" priority="474">
      <formula>MOD(ROW(),2)=1</formula>
    </cfRule>
  </conditionalFormatting>
  <conditionalFormatting sqref="O566">
    <cfRule type="expression" dxfId="421" priority="471">
      <formula>EVEN(ROW())=ROW()</formula>
    </cfRule>
    <cfRule type="expression" dxfId="420" priority="472">
      <formula>MOD(ROW(),2)=1</formula>
    </cfRule>
  </conditionalFormatting>
  <conditionalFormatting sqref="N566">
    <cfRule type="expression" dxfId="419" priority="469">
      <formula>EVEN(ROW())=ROW()</formula>
    </cfRule>
    <cfRule type="expression" dxfId="418" priority="470">
      <formula>MOD(ROW(),2)=1</formula>
    </cfRule>
  </conditionalFormatting>
  <conditionalFormatting sqref="O565">
    <cfRule type="expression" dxfId="417" priority="467">
      <formula>EVEN(ROW())=ROW()</formula>
    </cfRule>
    <cfRule type="expression" dxfId="416" priority="468">
      <formula>MOD(ROW(),2)=1</formula>
    </cfRule>
  </conditionalFormatting>
  <conditionalFormatting sqref="O567">
    <cfRule type="expression" dxfId="415" priority="465">
      <formula>EVEN(ROW())=ROW()</formula>
    </cfRule>
    <cfRule type="expression" dxfId="414" priority="466">
      <formula>MOD(ROW(),2)=1</formula>
    </cfRule>
  </conditionalFormatting>
  <conditionalFormatting sqref="O568">
    <cfRule type="expression" dxfId="413" priority="463">
      <formula>EVEN(ROW())=ROW()</formula>
    </cfRule>
    <cfRule type="expression" dxfId="412" priority="464">
      <formula>MOD(ROW(),2)=1</formula>
    </cfRule>
  </conditionalFormatting>
  <conditionalFormatting sqref="O568">
    <cfRule type="expression" dxfId="411" priority="461">
      <formula>EVEN(ROW())=ROW()</formula>
    </cfRule>
    <cfRule type="expression" dxfId="410" priority="462">
      <formula>MOD(ROW(),2)=1</formula>
    </cfRule>
  </conditionalFormatting>
  <conditionalFormatting sqref="N568">
    <cfRule type="expression" dxfId="409" priority="459">
      <formula>EVEN(ROW())=ROW()</formula>
    </cfRule>
    <cfRule type="expression" dxfId="408" priority="460">
      <formula>MOD(ROW(),2)=1</formula>
    </cfRule>
  </conditionalFormatting>
  <conditionalFormatting sqref="O569">
    <cfRule type="expression" dxfId="407" priority="457">
      <formula>EVEN(ROW())=ROW()</formula>
    </cfRule>
    <cfRule type="expression" dxfId="406" priority="458">
      <formula>MOD(ROW(),2)=1</formula>
    </cfRule>
  </conditionalFormatting>
  <conditionalFormatting sqref="O569">
    <cfRule type="expression" dxfId="405" priority="455">
      <formula>EVEN(ROW())=ROW()</formula>
    </cfRule>
    <cfRule type="expression" dxfId="404" priority="456">
      <formula>MOD(ROW(),2)=1</formula>
    </cfRule>
  </conditionalFormatting>
  <conditionalFormatting sqref="O570">
    <cfRule type="expression" dxfId="403" priority="453">
      <formula>EVEN(ROW())=ROW()</formula>
    </cfRule>
    <cfRule type="expression" dxfId="402" priority="454">
      <formula>MOD(ROW(),2)=1</formula>
    </cfRule>
  </conditionalFormatting>
  <conditionalFormatting sqref="O570">
    <cfRule type="expression" dxfId="401" priority="451">
      <formula>EVEN(ROW())=ROW()</formula>
    </cfRule>
    <cfRule type="expression" dxfId="400" priority="452">
      <formula>MOD(ROW(),2)=1</formula>
    </cfRule>
  </conditionalFormatting>
  <conditionalFormatting sqref="O571">
    <cfRule type="expression" dxfId="399" priority="449">
      <formula>EVEN(ROW())=ROW()</formula>
    </cfRule>
    <cfRule type="expression" dxfId="398" priority="450">
      <formula>MOD(ROW(),2)=1</formula>
    </cfRule>
  </conditionalFormatting>
  <conditionalFormatting sqref="O571">
    <cfRule type="expression" dxfId="397" priority="447">
      <formula>EVEN(ROW())=ROW()</formula>
    </cfRule>
    <cfRule type="expression" dxfId="396" priority="448">
      <formula>MOD(ROW(),2)=1</formula>
    </cfRule>
  </conditionalFormatting>
  <conditionalFormatting sqref="N571">
    <cfRule type="expression" dxfId="395" priority="445">
      <formula>EVEN(ROW())=ROW()</formula>
    </cfRule>
    <cfRule type="expression" dxfId="394" priority="446">
      <formula>MOD(ROW(),2)=1</formula>
    </cfRule>
  </conditionalFormatting>
  <conditionalFormatting sqref="N572">
    <cfRule type="expression" dxfId="393" priority="443">
      <formula>EVEN(ROW())=ROW()</formula>
    </cfRule>
    <cfRule type="expression" dxfId="392" priority="444">
      <formula>MOD(ROW(),2)=1</formula>
    </cfRule>
  </conditionalFormatting>
  <conditionalFormatting sqref="O572">
    <cfRule type="expression" dxfId="391" priority="441">
      <formula>EVEN(ROW())=ROW()</formula>
    </cfRule>
    <cfRule type="expression" dxfId="390" priority="442">
      <formula>MOD(ROW(),2)=1</formula>
    </cfRule>
  </conditionalFormatting>
  <conditionalFormatting sqref="O572">
    <cfRule type="expression" dxfId="389" priority="439">
      <formula>EVEN(ROW())=ROW()</formula>
    </cfRule>
    <cfRule type="expression" dxfId="388" priority="440">
      <formula>MOD(ROW(),2)=1</formula>
    </cfRule>
  </conditionalFormatting>
  <conditionalFormatting sqref="O573">
    <cfRule type="expression" dxfId="387" priority="437">
      <formula>EVEN(ROW())=ROW()</formula>
    </cfRule>
    <cfRule type="expression" dxfId="386" priority="438">
      <formula>MOD(ROW(),2)=1</formula>
    </cfRule>
  </conditionalFormatting>
  <conditionalFormatting sqref="O573">
    <cfRule type="expression" dxfId="385" priority="435">
      <formula>EVEN(ROW())=ROW()</formula>
    </cfRule>
    <cfRule type="expression" dxfId="384" priority="436">
      <formula>MOD(ROW(),2)=1</formula>
    </cfRule>
  </conditionalFormatting>
  <conditionalFormatting sqref="O574">
    <cfRule type="expression" dxfId="383" priority="433">
      <formula>EVEN(ROW())=ROW()</formula>
    </cfRule>
    <cfRule type="expression" dxfId="382" priority="434">
      <formula>MOD(ROW(),2)=1</formula>
    </cfRule>
  </conditionalFormatting>
  <conditionalFormatting sqref="O574">
    <cfRule type="expression" dxfId="381" priority="431">
      <formula>EVEN(ROW())=ROW()</formula>
    </cfRule>
    <cfRule type="expression" dxfId="380" priority="432">
      <formula>MOD(ROW(),2)=1</formula>
    </cfRule>
  </conditionalFormatting>
  <conditionalFormatting sqref="N574">
    <cfRule type="expression" dxfId="379" priority="429">
      <formula>EVEN(ROW())=ROW()</formula>
    </cfRule>
    <cfRule type="expression" dxfId="378" priority="430">
      <formula>MOD(ROW(),2)=1</formula>
    </cfRule>
  </conditionalFormatting>
  <conditionalFormatting sqref="N575">
    <cfRule type="expression" dxfId="377" priority="427">
      <formula>EVEN(ROW())=ROW()</formula>
    </cfRule>
    <cfRule type="expression" dxfId="376" priority="428">
      <formula>MOD(ROW(),2)=1</formula>
    </cfRule>
  </conditionalFormatting>
  <conditionalFormatting sqref="O575">
    <cfRule type="expression" dxfId="375" priority="425">
      <formula>EVEN(ROW())=ROW()</formula>
    </cfRule>
    <cfRule type="expression" dxfId="374" priority="426">
      <formula>MOD(ROW(),2)=1</formula>
    </cfRule>
  </conditionalFormatting>
  <conditionalFormatting sqref="O575">
    <cfRule type="expression" dxfId="373" priority="423">
      <formula>EVEN(ROW())=ROW()</formula>
    </cfRule>
    <cfRule type="expression" dxfId="372" priority="424">
      <formula>MOD(ROW(),2)=1</formula>
    </cfRule>
  </conditionalFormatting>
  <conditionalFormatting sqref="N576">
    <cfRule type="expression" dxfId="371" priority="421">
      <formula>EVEN(ROW())=ROW()</formula>
    </cfRule>
    <cfRule type="expression" dxfId="370" priority="422">
      <formula>MOD(ROW(),2)=1</formula>
    </cfRule>
  </conditionalFormatting>
  <conditionalFormatting sqref="O576">
    <cfRule type="expression" dxfId="369" priority="419">
      <formula>EVEN(ROW())=ROW()</formula>
    </cfRule>
    <cfRule type="expression" dxfId="368" priority="420">
      <formula>MOD(ROW(),2)=1</formula>
    </cfRule>
  </conditionalFormatting>
  <conditionalFormatting sqref="O576">
    <cfRule type="expression" dxfId="367" priority="417">
      <formula>EVEN(ROW())=ROW()</formula>
    </cfRule>
    <cfRule type="expression" dxfId="366" priority="418">
      <formula>MOD(ROW(),2)=1</formula>
    </cfRule>
  </conditionalFormatting>
  <conditionalFormatting sqref="N577">
    <cfRule type="expression" dxfId="365" priority="415">
      <formula>EVEN(ROW())=ROW()</formula>
    </cfRule>
    <cfRule type="expression" dxfId="364" priority="416">
      <formula>MOD(ROW(),2)=1</formula>
    </cfRule>
  </conditionalFormatting>
  <conditionalFormatting sqref="O577">
    <cfRule type="expression" dxfId="363" priority="413">
      <formula>EVEN(ROW())=ROW()</formula>
    </cfRule>
    <cfRule type="expression" dxfId="362" priority="414">
      <formula>MOD(ROW(),2)=1</formula>
    </cfRule>
  </conditionalFormatting>
  <conditionalFormatting sqref="O577">
    <cfRule type="expression" dxfId="361" priority="411">
      <formula>EVEN(ROW())=ROW()</formula>
    </cfRule>
    <cfRule type="expression" dxfId="360" priority="412">
      <formula>MOD(ROW(),2)=1</formula>
    </cfRule>
  </conditionalFormatting>
  <conditionalFormatting sqref="O578">
    <cfRule type="expression" dxfId="359" priority="409">
      <formula>EVEN(ROW())=ROW()</formula>
    </cfRule>
    <cfRule type="expression" dxfId="358" priority="410">
      <formula>MOD(ROW(),2)=1</formula>
    </cfRule>
  </conditionalFormatting>
  <conditionalFormatting sqref="O578">
    <cfRule type="expression" dxfId="357" priority="407">
      <formula>EVEN(ROW())=ROW()</formula>
    </cfRule>
    <cfRule type="expression" dxfId="356" priority="408">
      <formula>MOD(ROW(),2)=1</formula>
    </cfRule>
  </conditionalFormatting>
  <conditionalFormatting sqref="O579">
    <cfRule type="expression" dxfId="355" priority="405">
      <formula>EVEN(ROW())=ROW()</formula>
    </cfRule>
    <cfRule type="expression" dxfId="354" priority="406">
      <formula>MOD(ROW(),2)=1</formula>
    </cfRule>
  </conditionalFormatting>
  <conditionalFormatting sqref="O579">
    <cfRule type="expression" dxfId="353" priority="403">
      <formula>EVEN(ROW())=ROW()</formula>
    </cfRule>
    <cfRule type="expression" dxfId="352" priority="404">
      <formula>MOD(ROW(),2)=1</formula>
    </cfRule>
  </conditionalFormatting>
  <conditionalFormatting sqref="O580">
    <cfRule type="expression" dxfId="351" priority="401">
      <formula>EVEN(ROW())=ROW()</formula>
    </cfRule>
    <cfRule type="expression" dxfId="350" priority="402">
      <formula>MOD(ROW(),2)=1</formula>
    </cfRule>
  </conditionalFormatting>
  <conditionalFormatting sqref="O580">
    <cfRule type="expression" dxfId="349" priority="399">
      <formula>EVEN(ROW())=ROW()</formula>
    </cfRule>
    <cfRule type="expression" dxfId="348" priority="400">
      <formula>MOD(ROW(),2)=1</formula>
    </cfRule>
  </conditionalFormatting>
  <conditionalFormatting sqref="N580">
    <cfRule type="expression" dxfId="347" priority="397">
      <formula>EVEN(ROW())=ROW()</formula>
    </cfRule>
    <cfRule type="expression" dxfId="346" priority="398">
      <formula>MOD(ROW(),2)=1</formula>
    </cfRule>
  </conditionalFormatting>
  <conditionalFormatting sqref="N581">
    <cfRule type="expression" dxfId="345" priority="395">
      <formula>EVEN(ROW())=ROW()</formula>
    </cfRule>
    <cfRule type="expression" dxfId="344" priority="396">
      <formula>MOD(ROW(),2)=1</formula>
    </cfRule>
  </conditionalFormatting>
  <conditionalFormatting sqref="O581">
    <cfRule type="expression" dxfId="343" priority="393">
      <formula>EVEN(ROW())=ROW()</formula>
    </cfRule>
    <cfRule type="expression" dxfId="342" priority="394">
      <formula>MOD(ROW(),2)=1</formula>
    </cfRule>
  </conditionalFormatting>
  <conditionalFormatting sqref="O581">
    <cfRule type="expression" dxfId="341" priority="391">
      <formula>EVEN(ROW())=ROW()</formula>
    </cfRule>
    <cfRule type="expression" dxfId="340" priority="392">
      <formula>MOD(ROW(),2)=1</formula>
    </cfRule>
  </conditionalFormatting>
  <conditionalFormatting sqref="O582">
    <cfRule type="expression" dxfId="339" priority="389">
      <formula>EVEN(ROW())=ROW()</formula>
    </cfRule>
    <cfRule type="expression" dxfId="338" priority="390">
      <formula>MOD(ROW(),2)=1</formula>
    </cfRule>
  </conditionalFormatting>
  <conditionalFormatting sqref="O582">
    <cfRule type="expression" dxfId="337" priority="387">
      <formula>EVEN(ROW())=ROW()</formula>
    </cfRule>
    <cfRule type="expression" dxfId="336" priority="388">
      <formula>MOD(ROW(),2)=1</formula>
    </cfRule>
  </conditionalFormatting>
  <conditionalFormatting sqref="O583">
    <cfRule type="expression" dxfId="335" priority="385">
      <formula>EVEN(ROW())=ROW()</formula>
    </cfRule>
    <cfRule type="expression" dxfId="334" priority="386">
      <formula>MOD(ROW(),2)=1</formula>
    </cfRule>
  </conditionalFormatting>
  <conditionalFormatting sqref="O583">
    <cfRule type="expression" dxfId="333" priority="383">
      <formula>EVEN(ROW())=ROW()</formula>
    </cfRule>
    <cfRule type="expression" dxfId="332" priority="384">
      <formula>MOD(ROW(),2)=1</formula>
    </cfRule>
  </conditionalFormatting>
  <conditionalFormatting sqref="N583">
    <cfRule type="expression" dxfId="331" priority="381">
      <formula>EVEN(ROW())=ROW()</formula>
    </cfRule>
    <cfRule type="expression" dxfId="330" priority="382">
      <formula>MOD(ROW(),2)=1</formula>
    </cfRule>
  </conditionalFormatting>
  <conditionalFormatting sqref="N586">
    <cfRule type="expression" dxfId="329" priority="379">
      <formula>EVEN(ROW())=ROW()</formula>
    </cfRule>
    <cfRule type="expression" dxfId="328" priority="380">
      <formula>MOD(ROW(),2)=1</formula>
    </cfRule>
  </conditionalFormatting>
  <conditionalFormatting sqref="O587">
    <cfRule type="expression" dxfId="327" priority="377">
      <formula>EVEN(ROW())=ROW()</formula>
    </cfRule>
    <cfRule type="expression" dxfId="326" priority="378">
      <formula>MOD(ROW(),2)=1</formula>
    </cfRule>
  </conditionalFormatting>
  <conditionalFormatting sqref="N587">
    <cfRule type="expression" dxfId="325" priority="375">
      <formula>EVEN(ROW())=ROW()</formula>
    </cfRule>
    <cfRule type="expression" dxfId="324" priority="376">
      <formula>MOD(ROW(),2)=1</formula>
    </cfRule>
  </conditionalFormatting>
  <conditionalFormatting sqref="O588">
    <cfRule type="expression" dxfId="323" priority="373">
      <formula>EVEN(ROW())=ROW()</formula>
    </cfRule>
    <cfRule type="expression" dxfId="322" priority="374">
      <formula>MOD(ROW(),2)=1</formula>
    </cfRule>
  </conditionalFormatting>
  <conditionalFormatting sqref="N588">
    <cfRule type="expression" dxfId="321" priority="371">
      <formula>EVEN(ROW())=ROW()</formula>
    </cfRule>
    <cfRule type="expression" dxfId="320" priority="372">
      <formula>MOD(ROW(),2)=1</formula>
    </cfRule>
  </conditionalFormatting>
  <conditionalFormatting sqref="P589:R589">
    <cfRule type="expression" dxfId="319" priority="369">
      <formula>EVEN(ROW())=ROW()</formula>
    </cfRule>
    <cfRule type="expression" dxfId="318" priority="370">
      <formula>MOD(ROW(),2)=1</formula>
    </cfRule>
  </conditionalFormatting>
  <conditionalFormatting sqref="O589">
    <cfRule type="expression" dxfId="317" priority="367">
      <formula>EVEN(ROW())=ROW()</formula>
    </cfRule>
    <cfRule type="expression" dxfId="316" priority="368">
      <formula>MOD(ROW(),2)=1</formula>
    </cfRule>
  </conditionalFormatting>
  <conditionalFormatting sqref="O590">
    <cfRule type="expression" dxfId="315" priority="361">
      <formula>EVEN(ROW())=ROW()</formula>
    </cfRule>
    <cfRule type="expression" dxfId="314" priority="362">
      <formula>MOD(ROW(),2)=1</formula>
    </cfRule>
  </conditionalFormatting>
  <conditionalFormatting sqref="O591">
    <cfRule type="expression" dxfId="313" priority="359">
      <formula>EVEN(ROW())=ROW()</formula>
    </cfRule>
    <cfRule type="expression" dxfId="312" priority="360">
      <formula>MOD(ROW(),2)=1</formula>
    </cfRule>
  </conditionalFormatting>
  <conditionalFormatting sqref="O592">
    <cfRule type="expression" dxfId="311" priority="357">
      <formula>EVEN(ROW())=ROW()</formula>
    </cfRule>
    <cfRule type="expression" dxfId="310" priority="358">
      <formula>MOD(ROW(),2)=1</formula>
    </cfRule>
  </conditionalFormatting>
  <conditionalFormatting sqref="N592">
    <cfRule type="expression" dxfId="309" priority="355">
      <formula>EVEN(ROW())=ROW()</formula>
    </cfRule>
    <cfRule type="expression" dxfId="308" priority="356">
      <formula>MOD(ROW(),2)=1</formula>
    </cfRule>
  </conditionalFormatting>
  <conditionalFormatting sqref="N589">
    <cfRule type="expression" dxfId="307" priority="353">
      <formula>EVEN(ROW())=ROW()</formula>
    </cfRule>
    <cfRule type="expression" dxfId="306" priority="354">
      <formula>MOD(ROW(),2)=1</formula>
    </cfRule>
  </conditionalFormatting>
  <conditionalFormatting sqref="O611">
    <cfRule type="expression" dxfId="305" priority="349">
      <formula>EVEN(ROW())=ROW()</formula>
    </cfRule>
    <cfRule type="expression" dxfId="304" priority="350">
      <formula>MOD(ROW(),2)=1</formula>
    </cfRule>
  </conditionalFormatting>
  <conditionalFormatting sqref="E101">
    <cfRule type="expression" dxfId="303" priority="347">
      <formula>EVEN(ROW())=ROW()</formula>
    </cfRule>
    <cfRule type="expression" dxfId="302" priority="348">
      <formula>MOD(ROW(),2)=1</formula>
    </cfRule>
  </conditionalFormatting>
  <conditionalFormatting sqref="E172">
    <cfRule type="expression" dxfId="301" priority="345">
      <formula>EVEN(ROW())=ROW()</formula>
    </cfRule>
    <cfRule type="expression" dxfId="300" priority="346">
      <formula>MOD(ROW(),2)=1</formula>
    </cfRule>
  </conditionalFormatting>
  <conditionalFormatting sqref="D314">
    <cfRule type="expression" dxfId="299" priority="343">
      <formula>EVEN(ROW())=ROW()</formula>
    </cfRule>
    <cfRule type="expression" dxfId="298" priority="344">
      <formula>MOD(ROW(),2)=1</formula>
    </cfRule>
  </conditionalFormatting>
  <conditionalFormatting sqref="D315">
    <cfRule type="expression" dxfId="297" priority="341">
      <formula>EVEN(ROW())=ROW()</formula>
    </cfRule>
    <cfRule type="expression" dxfId="296" priority="342">
      <formula>MOD(ROW(),2)=1</formula>
    </cfRule>
  </conditionalFormatting>
  <conditionalFormatting sqref="D317">
    <cfRule type="expression" dxfId="295" priority="339">
      <formula>EVEN(ROW())=ROW()</formula>
    </cfRule>
    <cfRule type="expression" dxfId="294" priority="340">
      <formula>MOD(ROW(),2)=1</formula>
    </cfRule>
  </conditionalFormatting>
  <conditionalFormatting sqref="D320">
    <cfRule type="expression" dxfId="293" priority="337">
      <formula>EVEN(ROW())=ROW()</formula>
    </cfRule>
    <cfRule type="expression" dxfId="292" priority="338">
      <formula>MOD(ROW(),2)=1</formula>
    </cfRule>
  </conditionalFormatting>
  <conditionalFormatting sqref="D338">
    <cfRule type="expression" dxfId="291" priority="335">
      <formula>EVEN(ROW())=ROW()</formula>
    </cfRule>
    <cfRule type="expression" dxfId="290" priority="336">
      <formula>MOD(ROW(),2)=1</formula>
    </cfRule>
  </conditionalFormatting>
  <conditionalFormatting sqref="D356">
    <cfRule type="expression" dxfId="289" priority="333">
      <formula>EVEN(ROW())=ROW()</formula>
    </cfRule>
    <cfRule type="expression" dxfId="288" priority="334">
      <formula>MOD(ROW(),2)=1</formula>
    </cfRule>
  </conditionalFormatting>
  <conditionalFormatting sqref="D358">
    <cfRule type="expression" dxfId="287" priority="331">
      <formula>EVEN(ROW())=ROW()</formula>
    </cfRule>
    <cfRule type="expression" dxfId="286" priority="332">
      <formula>MOD(ROW(),2)=1</formula>
    </cfRule>
  </conditionalFormatting>
  <conditionalFormatting sqref="D369">
    <cfRule type="expression" dxfId="285" priority="329">
      <formula>EVEN(ROW())=ROW()</formula>
    </cfRule>
    <cfRule type="expression" dxfId="284" priority="330">
      <formula>MOD(ROW(),2)=1</formula>
    </cfRule>
  </conditionalFormatting>
  <conditionalFormatting sqref="D370">
    <cfRule type="expression" dxfId="283" priority="327">
      <formula>EVEN(ROW())=ROW()</formula>
    </cfRule>
    <cfRule type="expression" dxfId="282" priority="328">
      <formula>MOD(ROW(),2)=1</formula>
    </cfRule>
  </conditionalFormatting>
  <conditionalFormatting sqref="D408">
    <cfRule type="expression" dxfId="281" priority="325">
      <formula>EVEN(ROW())=ROW()</formula>
    </cfRule>
    <cfRule type="expression" dxfId="280" priority="326">
      <formula>MOD(ROW(),2)=1</formula>
    </cfRule>
  </conditionalFormatting>
  <conditionalFormatting sqref="D421">
    <cfRule type="expression" dxfId="279" priority="323">
      <formula>EVEN(ROW())=ROW()</formula>
    </cfRule>
    <cfRule type="expression" dxfId="278" priority="324">
      <formula>MOD(ROW(),2)=1</formula>
    </cfRule>
  </conditionalFormatting>
  <conditionalFormatting sqref="D458">
    <cfRule type="expression" dxfId="277" priority="321">
      <formula>EVEN(ROW())=ROW()</formula>
    </cfRule>
    <cfRule type="expression" dxfId="276" priority="322">
      <formula>MOD(ROW(),2)=1</formula>
    </cfRule>
  </conditionalFormatting>
  <conditionalFormatting sqref="D487">
    <cfRule type="expression" dxfId="275" priority="319">
      <formula>EVEN(ROW())=ROW()</formula>
    </cfRule>
    <cfRule type="expression" dxfId="274" priority="320">
      <formula>MOD(ROW(),2)=1</formula>
    </cfRule>
  </conditionalFormatting>
  <conditionalFormatting sqref="D536">
    <cfRule type="expression" dxfId="273" priority="317">
      <formula>EVEN(ROW())=ROW()</formula>
    </cfRule>
    <cfRule type="expression" dxfId="272" priority="318">
      <formula>MOD(ROW(),2)=1</formula>
    </cfRule>
  </conditionalFormatting>
  <conditionalFormatting sqref="D537">
    <cfRule type="expression" dxfId="271" priority="315">
      <formula>EVEN(ROW())=ROW()</formula>
    </cfRule>
    <cfRule type="expression" dxfId="270" priority="316">
      <formula>MOD(ROW(),2)=1</formula>
    </cfRule>
  </conditionalFormatting>
  <conditionalFormatting sqref="N651:O651">
    <cfRule type="expression" dxfId="269" priority="313">
      <formula>EVEN(ROW())=ROW()</formula>
    </cfRule>
    <cfRule type="expression" dxfId="268" priority="314">
      <formula>MOD(ROW(),2)=1</formula>
    </cfRule>
  </conditionalFormatting>
  <conditionalFormatting sqref="U701:U704">
    <cfRule type="expression" dxfId="267" priority="311">
      <formula>EVEN(ROW())=ROW()</formula>
    </cfRule>
    <cfRule type="expression" dxfId="266" priority="312">
      <formula>MOD(ROW(),2)=1</formula>
    </cfRule>
  </conditionalFormatting>
  <conditionalFormatting sqref="U705:U708">
    <cfRule type="expression" dxfId="265" priority="309">
      <formula>EVEN(ROW())=ROW()</formula>
    </cfRule>
    <cfRule type="expression" dxfId="264" priority="310">
      <formula>MOD(ROW(),2)=1</formula>
    </cfRule>
  </conditionalFormatting>
  <conditionalFormatting sqref="U709:U711">
    <cfRule type="expression" dxfId="263" priority="307">
      <formula>EVEN(ROW())=ROW()</formula>
    </cfRule>
    <cfRule type="expression" dxfId="262" priority="308">
      <formula>MOD(ROW(),2)=1</formula>
    </cfRule>
  </conditionalFormatting>
  <conditionalFormatting sqref="U716">
    <cfRule type="expression" dxfId="261" priority="305">
      <formula>EVEN(ROW())=ROW()</formula>
    </cfRule>
    <cfRule type="expression" dxfId="260" priority="306">
      <formula>MOD(ROW(),2)=1</formula>
    </cfRule>
  </conditionalFormatting>
  <conditionalFormatting sqref="U712:U715">
    <cfRule type="expression" dxfId="259" priority="303">
      <formula>EVEN(ROW())=ROW()</formula>
    </cfRule>
    <cfRule type="expression" dxfId="258" priority="304">
      <formula>MOD(ROW(),2)=1</formula>
    </cfRule>
  </conditionalFormatting>
  <conditionalFormatting sqref="O718">
    <cfRule type="expression" dxfId="257" priority="301">
      <formula>EVEN(ROW())=ROW()</formula>
    </cfRule>
    <cfRule type="expression" dxfId="256" priority="302">
      <formula>MOD(ROW(),2)=1</formula>
    </cfRule>
  </conditionalFormatting>
  <conditionalFormatting sqref="M721">
    <cfRule type="expression" dxfId="255" priority="299">
      <formula>EVEN(ROW())=ROW()</formula>
    </cfRule>
    <cfRule type="expression" dxfId="254" priority="300">
      <formula>MOD(ROW(),2)=1</formula>
    </cfRule>
  </conditionalFormatting>
  <conditionalFormatting sqref="O764">
    <cfRule type="expression" dxfId="253" priority="297">
      <formula>EVEN(ROW())=ROW()</formula>
    </cfRule>
    <cfRule type="expression" dxfId="252" priority="298">
      <formula>MOD(ROW(),2)=1</formula>
    </cfRule>
  </conditionalFormatting>
  <conditionalFormatting sqref="A840">
    <cfRule type="expression" dxfId="251" priority="295">
      <formula>EVEN(ROW())=ROW()</formula>
    </cfRule>
    <cfRule type="expression" dxfId="250" priority="296">
      <formula>MOD(ROW(),2)=1</formula>
    </cfRule>
  </conditionalFormatting>
  <conditionalFormatting sqref="Q885">
    <cfRule type="expression" dxfId="249" priority="293">
      <formula>EVEN(ROW())=ROW()</formula>
    </cfRule>
    <cfRule type="expression" dxfId="248" priority="294">
      <formula>MOD(ROW(),2)=1</formula>
    </cfRule>
  </conditionalFormatting>
  <conditionalFormatting sqref="J896">
    <cfRule type="expression" dxfId="247" priority="291">
      <formula>EVEN(ROW())=ROW()</formula>
    </cfRule>
    <cfRule type="expression" dxfId="246" priority="292">
      <formula>MOD(ROW(),2)=1</formula>
    </cfRule>
  </conditionalFormatting>
  <conditionalFormatting sqref="I569">
    <cfRule type="expression" dxfId="245" priority="287">
      <formula>EVEN(ROW())=ROW()</formula>
    </cfRule>
    <cfRule type="expression" dxfId="244" priority="288">
      <formula>MOD(ROW(),2)=1</formula>
    </cfRule>
  </conditionalFormatting>
  <conditionalFormatting sqref="B230:B241">
    <cfRule type="expression" dxfId="243" priority="285">
      <formula>EVEN(ROW())=ROW()</formula>
    </cfRule>
    <cfRule type="expression" dxfId="242" priority="286">
      <formula>MOD(ROW(),2)=1</formula>
    </cfRule>
  </conditionalFormatting>
  <conditionalFormatting sqref="B254:B265">
    <cfRule type="expression" dxfId="241" priority="283">
      <formula>EVEN(ROW())=ROW()</formula>
    </cfRule>
    <cfRule type="expression" dxfId="240" priority="284">
      <formula>MOD(ROW(),2)=1</formula>
    </cfRule>
  </conditionalFormatting>
  <conditionalFormatting sqref="B722:B724">
    <cfRule type="expression" dxfId="239" priority="279">
      <formula>EVEN(ROW())=ROW()</formula>
    </cfRule>
    <cfRule type="expression" dxfId="238" priority="280">
      <formula>MOD(ROW(),2)=1</formula>
    </cfRule>
  </conditionalFormatting>
  <conditionalFormatting sqref="B725:B729">
    <cfRule type="expression" dxfId="237" priority="277">
      <formula>EVEN(ROW())=ROW()</formula>
    </cfRule>
    <cfRule type="expression" dxfId="236" priority="278">
      <formula>MOD(ROW(),2)=1</formula>
    </cfRule>
  </conditionalFormatting>
  <conditionalFormatting sqref="B930:B934">
    <cfRule type="expression" dxfId="235" priority="275">
      <formula>EVEN(ROW())=ROW()</formula>
    </cfRule>
    <cfRule type="expression" dxfId="234" priority="276">
      <formula>MOD(ROW(),2)=1</formula>
    </cfRule>
  </conditionalFormatting>
  <conditionalFormatting sqref="F38:F44">
    <cfRule type="expression" dxfId="233" priority="273">
      <formula>EVEN(ROW())=ROW()</formula>
    </cfRule>
    <cfRule type="expression" dxfId="232" priority="274">
      <formula>MOD(ROW(),2)=1</formula>
    </cfRule>
  </conditionalFormatting>
  <conditionalFormatting sqref="F48:F50">
    <cfRule type="expression" dxfId="231" priority="271">
      <formula>EVEN(ROW())=ROW()</formula>
    </cfRule>
    <cfRule type="expression" dxfId="230" priority="272">
      <formula>MOD(ROW(),2)=1</formula>
    </cfRule>
  </conditionalFormatting>
  <conditionalFormatting sqref="F51:F53">
    <cfRule type="expression" dxfId="229" priority="269">
      <formula>EVEN(ROW())=ROW()</formula>
    </cfRule>
    <cfRule type="expression" dxfId="228" priority="270">
      <formula>MOD(ROW(),2)=1</formula>
    </cfRule>
  </conditionalFormatting>
  <conditionalFormatting sqref="F57:F59 F66:F68">
    <cfRule type="expression" dxfId="227" priority="267">
      <formula>EVEN(ROW())=ROW()</formula>
    </cfRule>
    <cfRule type="expression" dxfId="226" priority="268">
      <formula>MOD(ROW(),2)=1</formula>
    </cfRule>
  </conditionalFormatting>
  <conditionalFormatting sqref="F60:F62">
    <cfRule type="expression" dxfId="225" priority="265">
      <formula>EVEN(ROW())=ROW()</formula>
    </cfRule>
    <cfRule type="expression" dxfId="224" priority="266">
      <formula>MOD(ROW(),2)=1</formula>
    </cfRule>
  </conditionalFormatting>
  <conditionalFormatting sqref="F63:F65">
    <cfRule type="expression" dxfId="223" priority="263">
      <formula>EVEN(ROW())=ROW()</formula>
    </cfRule>
    <cfRule type="expression" dxfId="222" priority="264">
      <formula>MOD(ROW(),2)=1</formula>
    </cfRule>
  </conditionalFormatting>
  <conditionalFormatting sqref="F69:F71 F78:F80">
    <cfRule type="expression" dxfId="221" priority="261">
      <formula>EVEN(ROW())=ROW()</formula>
    </cfRule>
    <cfRule type="expression" dxfId="220" priority="262">
      <formula>MOD(ROW(),2)=1</formula>
    </cfRule>
  </conditionalFormatting>
  <conditionalFormatting sqref="F72:F74">
    <cfRule type="expression" dxfId="219" priority="259">
      <formula>EVEN(ROW())=ROW()</formula>
    </cfRule>
    <cfRule type="expression" dxfId="218" priority="260">
      <formula>MOD(ROW(),2)=1</formula>
    </cfRule>
  </conditionalFormatting>
  <conditionalFormatting sqref="F75:F77">
    <cfRule type="expression" dxfId="217" priority="257">
      <formula>EVEN(ROW())=ROW()</formula>
    </cfRule>
    <cfRule type="expression" dxfId="216" priority="258">
      <formula>MOD(ROW(),2)=1</formula>
    </cfRule>
  </conditionalFormatting>
  <conditionalFormatting sqref="F81:F83 F90:F92">
    <cfRule type="expression" dxfId="215" priority="255">
      <formula>EVEN(ROW())=ROW()</formula>
    </cfRule>
    <cfRule type="expression" dxfId="214" priority="256">
      <formula>MOD(ROW(),2)=1</formula>
    </cfRule>
  </conditionalFormatting>
  <conditionalFormatting sqref="F84:F86">
    <cfRule type="expression" dxfId="213" priority="253">
      <formula>EVEN(ROW())=ROW()</formula>
    </cfRule>
    <cfRule type="expression" dxfId="212" priority="254">
      <formula>MOD(ROW(),2)=1</formula>
    </cfRule>
  </conditionalFormatting>
  <conditionalFormatting sqref="F87:F89">
    <cfRule type="expression" dxfId="211" priority="251">
      <formula>EVEN(ROW())=ROW()</formula>
    </cfRule>
    <cfRule type="expression" dxfId="210" priority="252">
      <formula>MOD(ROW(),2)=1</formula>
    </cfRule>
  </conditionalFormatting>
  <conditionalFormatting sqref="F93:F95 F102:F104">
    <cfRule type="expression" dxfId="209" priority="249">
      <formula>EVEN(ROW())=ROW()</formula>
    </cfRule>
    <cfRule type="expression" dxfId="208" priority="250">
      <formula>MOD(ROW(),2)=1</formula>
    </cfRule>
  </conditionalFormatting>
  <conditionalFormatting sqref="F96:F98">
    <cfRule type="expression" dxfId="207" priority="247">
      <formula>EVEN(ROW())=ROW()</formula>
    </cfRule>
    <cfRule type="expression" dxfId="206" priority="248">
      <formula>MOD(ROW(),2)=1</formula>
    </cfRule>
  </conditionalFormatting>
  <conditionalFormatting sqref="F99:F101">
    <cfRule type="expression" dxfId="205" priority="245">
      <formula>EVEN(ROW())=ROW()</formula>
    </cfRule>
    <cfRule type="expression" dxfId="204" priority="246">
      <formula>MOD(ROW(),2)=1</formula>
    </cfRule>
  </conditionalFormatting>
  <conditionalFormatting sqref="F105:F107 F114:F116">
    <cfRule type="expression" dxfId="203" priority="243">
      <formula>EVEN(ROW())=ROW()</formula>
    </cfRule>
    <cfRule type="expression" dxfId="202" priority="244">
      <formula>MOD(ROW(),2)=1</formula>
    </cfRule>
  </conditionalFormatting>
  <conditionalFormatting sqref="F108:F110">
    <cfRule type="expression" dxfId="201" priority="241">
      <formula>EVEN(ROW())=ROW()</formula>
    </cfRule>
    <cfRule type="expression" dxfId="200" priority="242">
      <formula>MOD(ROW(),2)=1</formula>
    </cfRule>
  </conditionalFormatting>
  <conditionalFormatting sqref="F111:F113">
    <cfRule type="expression" dxfId="199" priority="239">
      <formula>EVEN(ROW())=ROW()</formula>
    </cfRule>
    <cfRule type="expression" dxfId="198" priority="240">
      <formula>MOD(ROW(),2)=1</formula>
    </cfRule>
  </conditionalFormatting>
  <conditionalFormatting sqref="F117:F119 F126:F128">
    <cfRule type="expression" dxfId="197" priority="237">
      <formula>EVEN(ROW())=ROW()</formula>
    </cfRule>
    <cfRule type="expression" dxfId="196" priority="238">
      <formula>MOD(ROW(),2)=1</formula>
    </cfRule>
  </conditionalFormatting>
  <conditionalFormatting sqref="F120:F122">
    <cfRule type="expression" dxfId="195" priority="235">
      <formula>EVEN(ROW())=ROW()</formula>
    </cfRule>
    <cfRule type="expression" dxfId="194" priority="236">
      <formula>MOD(ROW(),2)=1</formula>
    </cfRule>
  </conditionalFormatting>
  <conditionalFormatting sqref="F123:F125">
    <cfRule type="expression" dxfId="193" priority="233">
      <formula>EVEN(ROW())=ROW()</formula>
    </cfRule>
    <cfRule type="expression" dxfId="192" priority="234">
      <formula>MOD(ROW(),2)=1</formula>
    </cfRule>
  </conditionalFormatting>
  <conditionalFormatting sqref="F129:F131">
    <cfRule type="expression" dxfId="191" priority="231">
      <formula>EVEN(ROW())=ROW()</formula>
    </cfRule>
    <cfRule type="expression" dxfId="190" priority="232">
      <formula>MOD(ROW(),2)=1</formula>
    </cfRule>
  </conditionalFormatting>
  <conditionalFormatting sqref="F822:F823">
    <cfRule type="expression" dxfId="189" priority="37">
      <formula>EVEN(ROW())=ROW()</formula>
    </cfRule>
    <cfRule type="expression" dxfId="188" priority="38">
      <formula>MOD(ROW(),2)=1</formula>
    </cfRule>
  </conditionalFormatting>
  <conditionalFormatting sqref="F824:F829">
    <cfRule type="expression" dxfId="187" priority="35">
      <formula>EVEN(ROW())=ROW()</formula>
    </cfRule>
    <cfRule type="expression" dxfId="186" priority="36">
      <formula>MOD(ROW(),2)=1</formula>
    </cfRule>
  </conditionalFormatting>
  <conditionalFormatting sqref="F132:F134">
    <cfRule type="expression" dxfId="185" priority="225">
      <formula>EVEN(ROW())=ROW()</formula>
    </cfRule>
    <cfRule type="expression" dxfId="184" priority="226">
      <formula>MOD(ROW(),2)=1</formula>
    </cfRule>
  </conditionalFormatting>
  <conditionalFormatting sqref="F135:F137 F144:F146">
    <cfRule type="expression" dxfId="183" priority="219">
      <formula>EVEN(ROW())=ROW()</formula>
    </cfRule>
    <cfRule type="expression" dxfId="182" priority="220">
      <formula>MOD(ROW(),2)=1</formula>
    </cfRule>
  </conditionalFormatting>
  <conditionalFormatting sqref="F138:F140">
    <cfRule type="expression" dxfId="181" priority="217">
      <formula>EVEN(ROW())=ROW()</formula>
    </cfRule>
    <cfRule type="expression" dxfId="180" priority="218">
      <formula>MOD(ROW(),2)=1</formula>
    </cfRule>
  </conditionalFormatting>
  <conditionalFormatting sqref="F141:F143">
    <cfRule type="expression" dxfId="179" priority="215">
      <formula>EVEN(ROW())=ROW()</formula>
    </cfRule>
    <cfRule type="expression" dxfId="178" priority="216">
      <formula>MOD(ROW(),2)=1</formula>
    </cfRule>
  </conditionalFormatting>
  <conditionalFormatting sqref="F159:F170">
    <cfRule type="expression" dxfId="177" priority="213">
      <formula>EVEN(ROW())=ROW()</formula>
    </cfRule>
    <cfRule type="expression" dxfId="176" priority="214">
      <formula>MOD(ROW(),2)=1</formula>
    </cfRule>
  </conditionalFormatting>
  <conditionalFormatting sqref="F171:F182">
    <cfRule type="expression" dxfId="175" priority="211">
      <formula>EVEN(ROW())=ROW()</formula>
    </cfRule>
    <cfRule type="expression" dxfId="174" priority="212">
      <formula>MOD(ROW(),2)=1</formula>
    </cfRule>
  </conditionalFormatting>
  <conditionalFormatting sqref="F195:F196">
    <cfRule type="expression" dxfId="173" priority="209">
      <formula>EVEN(ROW())=ROW()</formula>
    </cfRule>
    <cfRule type="expression" dxfId="172" priority="210">
      <formula>MOD(ROW(),2)=1</formula>
    </cfRule>
  </conditionalFormatting>
  <conditionalFormatting sqref="F197:F208">
    <cfRule type="expression" dxfId="171" priority="207">
      <formula>EVEN(ROW())=ROW()</formula>
    </cfRule>
    <cfRule type="expression" dxfId="170" priority="208">
      <formula>MOD(ROW(),2)=1</formula>
    </cfRule>
  </conditionalFormatting>
  <conditionalFormatting sqref="F701:F706">
    <cfRule type="expression" dxfId="169" priority="69">
      <formula>EVEN(ROW())=ROW()</formula>
    </cfRule>
    <cfRule type="expression" dxfId="168" priority="70">
      <formula>MOD(ROW(),2)=1</formula>
    </cfRule>
  </conditionalFormatting>
  <conditionalFormatting sqref="F707:F712">
    <cfRule type="expression" dxfId="167" priority="67">
      <formula>EVEN(ROW())=ROW()</formula>
    </cfRule>
    <cfRule type="expression" dxfId="166" priority="68">
      <formula>MOD(ROW(),2)=1</formula>
    </cfRule>
  </conditionalFormatting>
  <conditionalFormatting sqref="F677:F694">
    <cfRule type="expression" dxfId="165" priority="73">
      <formula>EVEN(ROW())=ROW()</formula>
    </cfRule>
    <cfRule type="expression" dxfId="164" priority="74">
      <formula>MOD(ROW(),2)=1</formula>
    </cfRule>
  </conditionalFormatting>
  <conditionalFormatting sqref="F659:F664">
    <cfRule type="expression" dxfId="163" priority="79">
      <formula>EVEN(ROW())=ROW()</formula>
    </cfRule>
    <cfRule type="expression" dxfId="162" priority="80">
      <formula>MOD(ROW(),2)=1</formula>
    </cfRule>
  </conditionalFormatting>
  <conditionalFormatting sqref="F665:F670">
    <cfRule type="expression" dxfId="161" priority="77">
      <formula>EVEN(ROW())=ROW()</formula>
    </cfRule>
    <cfRule type="expression" dxfId="160" priority="78">
      <formula>MOD(ROW(),2)=1</formula>
    </cfRule>
  </conditionalFormatting>
  <conditionalFormatting sqref="F635:F640">
    <cfRule type="expression" dxfId="159" priority="83">
      <formula>EVEN(ROW())=ROW()</formula>
    </cfRule>
    <cfRule type="expression" dxfId="158" priority="84">
      <formula>MOD(ROW(),2)=1</formula>
    </cfRule>
  </conditionalFormatting>
  <conditionalFormatting sqref="F641:F658">
    <cfRule type="expression" dxfId="157" priority="81">
      <formula>EVEN(ROW())=ROW()</formula>
    </cfRule>
    <cfRule type="expression" dxfId="156" priority="82">
      <formula>MOD(ROW(),2)=1</formula>
    </cfRule>
  </conditionalFormatting>
  <conditionalFormatting sqref="F623:F628">
    <cfRule type="expression" dxfId="155" priority="87">
      <formula>EVEN(ROW())=ROW()</formula>
    </cfRule>
    <cfRule type="expression" dxfId="154" priority="88">
      <formula>MOD(ROW(),2)=1</formula>
    </cfRule>
  </conditionalFormatting>
  <conditionalFormatting sqref="F593:F598">
    <cfRule type="expression" dxfId="153" priority="93">
      <formula>EVEN(ROW())=ROW()</formula>
    </cfRule>
    <cfRule type="expression" dxfId="152" priority="94">
      <formula>MOD(ROW(),2)=1</formula>
    </cfRule>
  </conditionalFormatting>
  <conditionalFormatting sqref="F599:F604">
    <cfRule type="expression" dxfId="151" priority="91">
      <formula>EVEN(ROW())=ROW()</formula>
    </cfRule>
    <cfRule type="expression" dxfId="150" priority="92">
      <formula>MOD(ROW(),2)=1</formula>
    </cfRule>
  </conditionalFormatting>
  <conditionalFormatting sqref="F569:F586">
    <cfRule type="expression" dxfId="149" priority="97">
      <formula>EVEN(ROW())=ROW()</formula>
    </cfRule>
    <cfRule type="expression" dxfId="148" priority="98">
      <formula>MOD(ROW(),2)=1</formula>
    </cfRule>
  </conditionalFormatting>
  <conditionalFormatting sqref="F587:F592">
    <cfRule type="expression" dxfId="147" priority="95">
      <formula>EVEN(ROW())=ROW()</formula>
    </cfRule>
    <cfRule type="expression" dxfId="146" priority="96">
      <formula>MOD(ROW(),2)=1</formula>
    </cfRule>
  </conditionalFormatting>
  <conditionalFormatting sqref="F557:F562">
    <cfRule type="expression" dxfId="145" priority="101">
      <formula>EVEN(ROW())=ROW()</formula>
    </cfRule>
    <cfRule type="expression" dxfId="144" priority="102">
      <formula>MOD(ROW(),2)=1</formula>
    </cfRule>
  </conditionalFormatting>
  <conditionalFormatting sqref="F563:F568">
    <cfRule type="expression" dxfId="143" priority="99">
      <formula>EVEN(ROW())=ROW()</formula>
    </cfRule>
    <cfRule type="expression" dxfId="142" priority="100">
      <formula>MOD(ROW(),2)=1</formula>
    </cfRule>
  </conditionalFormatting>
  <conditionalFormatting sqref="F533:F550">
    <cfRule type="expression" dxfId="141" priority="105">
      <formula>EVEN(ROW())=ROW()</formula>
    </cfRule>
    <cfRule type="expression" dxfId="140" priority="106">
      <formula>MOD(ROW(),2)=1</formula>
    </cfRule>
  </conditionalFormatting>
  <conditionalFormatting sqref="F227:F232">
    <cfRule type="expression" dxfId="139" priority="175">
      <formula>EVEN(ROW())=ROW()</formula>
    </cfRule>
    <cfRule type="expression" dxfId="138" priority="176">
      <formula>MOD(ROW(),2)=1</formula>
    </cfRule>
  </conditionalFormatting>
  <conditionalFormatting sqref="F233:F238">
    <cfRule type="expression" dxfId="137" priority="173">
      <formula>EVEN(ROW())=ROW()</formula>
    </cfRule>
    <cfRule type="expression" dxfId="136" priority="174">
      <formula>MOD(ROW(),2)=1</formula>
    </cfRule>
  </conditionalFormatting>
  <conditionalFormatting sqref="F239:F244">
    <cfRule type="expression" dxfId="135" priority="171">
      <formula>EVEN(ROW())=ROW()</formula>
    </cfRule>
    <cfRule type="expression" dxfId="134" priority="172">
      <formula>MOD(ROW(),2)=1</formula>
    </cfRule>
  </conditionalFormatting>
  <conditionalFormatting sqref="F245:F262">
    <cfRule type="expression" dxfId="133" priority="169">
      <formula>EVEN(ROW())=ROW()</formula>
    </cfRule>
    <cfRule type="expression" dxfId="132" priority="170">
      <formula>MOD(ROW(),2)=1</formula>
    </cfRule>
  </conditionalFormatting>
  <conditionalFormatting sqref="F263:F268">
    <cfRule type="expression" dxfId="131" priority="167">
      <formula>EVEN(ROW())=ROW()</formula>
    </cfRule>
    <cfRule type="expression" dxfId="130" priority="168">
      <formula>MOD(ROW(),2)=1</formula>
    </cfRule>
  </conditionalFormatting>
  <conditionalFormatting sqref="F269:F274">
    <cfRule type="expression" dxfId="129" priority="165">
      <formula>EVEN(ROW())=ROW()</formula>
    </cfRule>
    <cfRule type="expression" dxfId="128" priority="166">
      <formula>MOD(ROW(),2)=1</formula>
    </cfRule>
  </conditionalFormatting>
  <conditionalFormatting sqref="F275:F280">
    <cfRule type="expression" dxfId="127" priority="163">
      <formula>EVEN(ROW())=ROW()</formula>
    </cfRule>
    <cfRule type="expression" dxfId="126" priority="164">
      <formula>MOD(ROW(),2)=1</formula>
    </cfRule>
  </conditionalFormatting>
  <conditionalFormatting sqref="F281:F298">
    <cfRule type="expression" dxfId="125" priority="161">
      <formula>EVEN(ROW())=ROW()</formula>
    </cfRule>
    <cfRule type="expression" dxfId="124" priority="162">
      <formula>MOD(ROW(),2)=1</formula>
    </cfRule>
  </conditionalFormatting>
  <conditionalFormatting sqref="F299:F304">
    <cfRule type="expression" dxfId="123" priority="159">
      <formula>EVEN(ROW())=ROW()</formula>
    </cfRule>
    <cfRule type="expression" dxfId="122" priority="160">
      <formula>MOD(ROW(),2)=1</formula>
    </cfRule>
  </conditionalFormatting>
  <conditionalFormatting sqref="F305:F310">
    <cfRule type="expression" dxfId="121" priority="157">
      <formula>EVEN(ROW())=ROW()</formula>
    </cfRule>
    <cfRule type="expression" dxfId="120" priority="158">
      <formula>MOD(ROW(),2)=1</formula>
    </cfRule>
  </conditionalFormatting>
  <conditionalFormatting sqref="F311:F316">
    <cfRule type="expression" dxfId="119" priority="155">
      <formula>EVEN(ROW())=ROW()</formula>
    </cfRule>
    <cfRule type="expression" dxfId="118" priority="156">
      <formula>MOD(ROW(),2)=1</formula>
    </cfRule>
  </conditionalFormatting>
  <conditionalFormatting sqref="F317:F334">
    <cfRule type="expression" dxfId="117" priority="153">
      <formula>EVEN(ROW())=ROW()</formula>
    </cfRule>
    <cfRule type="expression" dxfId="116" priority="154">
      <formula>MOD(ROW(),2)=1</formula>
    </cfRule>
  </conditionalFormatting>
  <conditionalFormatting sqref="F335:F340">
    <cfRule type="expression" dxfId="115" priority="151">
      <formula>EVEN(ROW())=ROW()</formula>
    </cfRule>
    <cfRule type="expression" dxfId="114" priority="152">
      <formula>MOD(ROW(),2)=1</formula>
    </cfRule>
  </conditionalFormatting>
  <conditionalFormatting sqref="F341:F346">
    <cfRule type="expression" dxfId="113" priority="149">
      <formula>EVEN(ROW())=ROW()</formula>
    </cfRule>
    <cfRule type="expression" dxfId="112" priority="150">
      <formula>MOD(ROW(),2)=1</formula>
    </cfRule>
  </conditionalFormatting>
  <conditionalFormatting sqref="F347:F352">
    <cfRule type="expression" dxfId="111" priority="147">
      <formula>EVEN(ROW())=ROW()</formula>
    </cfRule>
    <cfRule type="expression" dxfId="110" priority="148">
      <formula>MOD(ROW(),2)=1</formula>
    </cfRule>
  </conditionalFormatting>
  <conditionalFormatting sqref="F353:F370">
    <cfRule type="expression" dxfId="109" priority="145">
      <formula>EVEN(ROW())=ROW()</formula>
    </cfRule>
    <cfRule type="expression" dxfId="108" priority="146">
      <formula>MOD(ROW(),2)=1</formula>
    </cfRule>
  </conditionalFormatting>
  <conditionalFormatting sqref="F371:F376">
    <cfRule type="expression" dxfId="107" priority="143">
      <formula>EVEN(ROW())=ROW()</formula>
    </cfRule>
    <cfRule type="expression" dxfId="106" priority="144">
      <formula>MOD(ROW(),2)=1</formula>
    </cfRule>
  </conditionalFormatting>
  <conditionalFormatting sqref="F377:F382">
    <cfRule type="expression" dxfId="105" priority="141">
      <formula>EVEN(ROW())=ROW()</formula>
    </cfRule>
    <cfRule type="expression" dxfId="104" priority="142">
      <formula>MOD(ROW(),2)=1</formula>
    </cfRule>
  </conditionalFormatting>
  <conditionalFormatting sqref="F383:F388">
    <cfRule type="expression" dxfId="103" priority="139">
      <formula>EVEN(ROW())=ROW()</formula>
    </cfRule>
    <cfRule type="expression" dxfId="102" priority="140">
      <formula>MOD(ROW(),2)=1</formula>
    </cfRule>
  </conditionalFormatting>
  <conditionalFormatting sqref="F389:F406">
    <cfRule type="expression" dxfId="101" priority="137">
      <formula>EVEN(ROW())=ROW()</formula>
    </cfRule>
    <cfRule type="expression" dxfId="100" priority="138">
      <formula>MOD(ROW(),2)=1</formula>
    </cfRule>
  </conditionalFormatting>
  <conditionalFormatting sqref="F407:F412">
    <cfRule type="expression" dxfId="99" priority="135">
      <formula>EVEN(ROW())=ROW()</formula>
    </cfRule>
    <cfRule type="expression" dxfId="98" priority="136">
      <formula>MOD(ROW(),2)=1</formula>
    </cfRule>
  </conditionalFormatting>
  <conditionalFormatting sqref="F413:F418">
    <cfRule type="expression" dxfId="97" priority="133">
      <formula>EVEN(ROW())=ROW()</formula>
    </cfRule>
    <cfRule type="expression" dxfId="96" priority="134">
      <formula>MOD(ROW(),2)=1</formula>
    </cfRule>
  </conditionalFormatting>
  <conditionalFormatting sqref="F419:F424">
    <cfRule type="expression" dxfId="95" priority="131">
      <formula>EVEN(ROW())=ROW()</formula>
    </cfRule>
    <cfRule type="expression" dxfId="94" priority="132">
      <formula>MOD(ROW(),2)=1</formula>
    </cfRule>
  </conditionalFormatting>
  <conditionalFormatting sqref="F425:F442">
    <cfRule type="expression" dxfId="93" priority="129">
      <formula>EVEN(ROW())=ROW()</formula>
    </cfRule>
    <cfRule type="expression" dxfId="92" priority="130">
      <formula>MOD(ROW(),2)=1</formula>
    </cfRule>
  </conditionalFormatting>
  <conditionalFormatting sqref="F443:F448">
    <cfRule type="expression" dxfId="91" priority="127">
      <formula>EVEN(ROW())=ROW()</formula>
    </cfRule>
    <cfRule type="expression" dxfId="90" priority="128">
      <formula>MOD(ROW(),2)=1</formula>
    </cfRule>
  </conditionalFormatting>
  <conditionalFormatting sqref="F449:F454">
    <cfRule type="expression" dxfId="89" priority="125">
      <formula>EVEN(ROW())=ROW()</formula>
    </cfRule>
    <cfRule type="expression" dxfId="88" priority="126">
      <formula>MOD(ROW(),2)=1</formula>
    </cfRule>
  </conditionalFormatting>
  <conditionalFormatting sqref="F455:F460">
    <cfRule type="expression" dxfId="87" priority="123">
      <formula>EVEN(ROW())=ROW()</formula>
    </cfRule>
    <cfRule type="expression" dxfId="86" priority="124">
      <formula>MOD(ROW(),2)=1</formula>
    </cfRule>
  </conditionalFormatting>
  <conditionalFormatting sqref="F461:F478">
    <cfRule type="expression" dxfId="85" priority="121">
      <formula>EVEN(ROW())=ROW()</formula>
    </cfRule>
    <cfRule type="expression" dxfId="84" priority="122">
      <formula>MOD(ROW(),2)=1</formula>
    </cfRule>
  </conditionalFormatting>
  <conditionalFormatting sqref="F479:F484">
    <cfRule type="expression" dxfId="83" priority="119">
      <formula>EVEN(ROW())=ROW()</formula>
    </cfRule>
    <cfRule type="expression" dxfId="82" priority="120">
      <formula>MOD(ROW(),2)=1</formula>
    </cfRule>
  </conditionalFormatting>
  <conditionalFormatting sqref="F485:F490">
    <cfRule type="expression" dxfId="81" priority="117">
      <formula>EVEN(ROW())=ROW()</formula>
    </cfRule>
    <cfRule type="expression" dxfId="80" priority="118">
      <formula>MOD(ROW(),2)=1</formula>
    </cfRule>
  </conditionalFormatting>
  <conditionalFormatting sqref="F491:F496">
    <cfRule type="expression" dxfId="79" priority="115">
      <formula>EVEN(ROW())=ROW()</formula>
    </cfRule>
    <cfRule type="expression" dxfId="78" priority="116">
      <formula>MOD(ROW(),2)=1</formula>
    </cfRule>
  </conditionalFormatting>
  <conditionalFormatting sqref="F497:F514">
    <cfRule type="expression" dxfId="77" priority="113">
      <formula>EVEN(ROW())=ROW()</formula>
    </cfRule>
    <cfRule type="expression" dxfId="76" priority="114">
      <formula>MOD(ROW(),2)=1</formula>
    </cfRule>
  </conditionalFormatting>
  <conditionalFormatting sqref="F515:F520">
    <cfRule type="expression" dxfId="75" priority="111">
      <formula>EVEN(ROW())=ROW()</formula>
    </cfRule>
    <cfRule type="expression" dxfId="74" priority="112">
      <formula>MOD(ROW(),2)=1</formula>
    </cfRule>
  </conditionalFormatting>
  <conditionalFormatting sqref="F521:F526">
    <cfRule type="expression" dxfId="73" priority="109">
      <formula>EVEN(ROW())=ROW()</formula>
    </cfRule>
    <cfRule type="expression" dxfId="72" priority="110">
      <formula>MOD(ROW(),2)=1</formula>
    </cfRule>
  </conditionalFormatting>
  <conditionalFormatting sqref="F527:F532">
    <cfRule type="expression" dxfId="71" priority="107">
      <formula>EVEN(ROW())=ROW()</formula>
    </cfRule>
    <cfRule type="expression" dxfId="70" priority="108">
      <formula>MOD(ROW(),2)=1</formula>
    </cfRule>
  </conditionalFormatting>
  <conditionalFormatting sqref="F551:F556">
    <cfRule type="expression" dxfId="69" priority="103">
      <formula>EVEN(ROW())=ROW()</formula>
    </cfRule>
    <cfRule type="expression" dxfId="68" priority="104">
      <formula>MOD(ROW(),2)=1</formula>
    </cfRule>
  </conditionalFormatting>
  <conditionalFormatting sqref="F605:F622">
    <cfRule type="expression" dxfId="67" priority="89">
      <formula>EVEN(ROW())=ROW()</formula>
    </cfRule>
    <cfRule type="expression" dxfId="66" priority="90">
      <formula>MOD(ROW(),2)=1</formula>
    </cfRule>
  </conditionalFormatting>
  <conditionalFormatting sqref="F629:F634">
    <cfRule type="expression" dxfId="65" priority="85">
      <formula>EVEN(ROW())=ROW()</formula>
    </cfRule>
    <cfRule type="expression" dxfId="64" priority="86">
      <formula>MOD(ROW(),2)=1</formula>
    </cfRule>
  </conditionalFormatting>
  <conditionalFormatting sqref="F671:F676">
    <cfRule type="expression" dxfId="63" priority="75">
      <formula>EVEN(ROW())=ROW()</formula>
    </cfRule>
    <cfRule type="expression" dxfId="62" priority="76">
      <formula>MOD(ROW(),2)=1</formula>
    </cfRule>
  </conditionalFormatting>
  <conditionalFormatting sqref="F695:F700">
    <cfRule type="expression" dxfId="61" priority="71">
      <formula>EVEN(ROW())=ROW()</formula>
    </cfRule>
    <cfRule type="expression" dxfId="60" priority="72">
      <formula>MOD(ROW(),2)=1</formula>
    </cfRule>
  </conditionalFormatting>
  <conditionalFormatting sqref="F713:F730">
    <cfRule type="expression" dxfId="59" priority="65">
      <formula>EVEN(ROW())=ROW()</formula>
    </cfRule>
    <cfRule type="expression" dxfId="58" priority="66">
      <formula>MOD(ROW(),2)=1</formula>
    </cfRule>
  </conditionalFormatting>
  <conditionalFormatting sqref="F731:F736">
    <cfRule type="expression" dxfId="57" priority="63">
      <formula>EVEN(ROW())=ROW()</formula>
    </cfRule>
    <cfRule type="expression" dxfId="56" priority="64">
      <formula>MOD(ROW(),2)=1</formula>
    </cfRule>
  </conditionalFormatting>
  <conditionalFormatting sqref="F737:F742">
    <cfRule type="expression" dxfId="55" priority="61">
      <formula>EVEN(ROW())=ROW()</formula>
    </cfRule>
    <cfRule type="expression" dxfId="54" priority="62">
      <formula>MOD(ROW(),2)=1</formula>
    </cfRule>
  </conditionalFormatting>
  <conditionalFormatting sqref="F743:F748">
    <cfRule type="expression" dxfId="53" priority="59">
      <formula>EVEN(ROW())=ROW()</formula>
    </cfRule>
    <cfRule type="expression" dxfId="52" priority="60">
      <formula>MOD(ROW(),2)=1</formula>
    </cfRule>
  </conditionalFormatting>
  <conditionalFormatting sqref="F749:F766">
    <cfRule type="expression" dxfId="51" priority="57">
      <formula>EVEN(ROW())=ROW()</formula>
    </cfRule>
    <cfRule type="expression" dxfId="50" priority="58">
      <formula>MOD(ROW(),2)=1</formula>
    </cfRule>
  </conditionalFormatting>
  <conditionalFormatting sqref="F767:F772">
    <cfRule type="expression" dxfId="49" priority="55">
      <formula>EVEN(ROW())=ROW()</formula>
    </cfRule>
    <cfRule type="expression" dxfId="48" priority="56">
      <formula>MOD(ROW(),2)=1</formula>
    </cfRule>
  </conditionalFormatting>
  <conditionalFormatting sqref="F773:F778">
    <cfRule type="expression" dxfId="47" priority="53">
      <formula>EVEN(ROW())=ROW()</formula>
    </cfRule>
    <cfRule type="expression" dxfId="46" priority="54">
      <formula>MOD(ROW(),2)=1</formula>
    </cfRule>
  </conditionalFormatting>
  <conditionalFormatting sqref="F779:F784">
    <cfRule type="expression" dxfId="45" priority="51">
      <formula>EVEN(ROW())=ROW()</formula>
    </cfRule>
    <cfRule type="expression" dxfId="44" priority="52">
      <formula>MOD(ROW(),2)=1</formula>
    </cfRule>
  </conditionalFormatting>
  <conditionalFormatting sqref="F785:F802">
    <cfRule type="expression" dxfId="43" priority="49">
      <formula>EVEN(ROW())=ROW()</formula>
    </cfRule>
    <cfRule type="expression" dxfId="42" priority="50">
      <formula>MOD(ROW(),2)=1</formula>
    </cfRule>
  </conditionalFormatting>
  <conditionalFormatting sqref="F803:F808">
    <cfRule type="expression" dxfId="41" priority="47">
      <formula>EVEN(ROW())=ROW()</formula>
    </cfRule>
    <cfRule type="expression" dxfId="40" priority="48">
      <formula>MOD(ROW(),2)=1</formula>
    </cfRule>
  </conditionalFormatting>
  <conditionalFormatting sqref="F809:F814">
    <cfRule type="expression" dxfId="39" priority="45">
      <formula>EVEN(ROW())=ROW()</formula>
    </cfRule>
    <cfRule type="expression" dxfId="38" priority="46">
      <formula>MOD(ROW(),2)=1</formula>
    </cfRule>
  </conditionalFormatting>
  <conditionalFormatting sqref="F815:F820">
    <cfRule type="expression" dxfId="37" priority="43">
      <formula>EVEN(ROW())=ROW()</formula>
    </cfRule>
    <cfRule type="expression" dxfId="36" priority="44">
      <formula>MOD(ROW(),2)=1</formula>
    </cfRule>
  </conditionalFormatting>
  <conditionalFormatting sqref="F821">
    <cfRule type="expression" dxfId="35" priority="41">
      <formula>EVEN(ROW())=ROW()</formula>
    </cfRule>
    <cfRule type="expression" dxfId="34" priority="42">
      <formula>MOD(ROW(),2)=1</formula>
    </cfRule>
  </conditionalFormatting>
  <conditionalFormatting sqref="L723:L727">
    <cfRule type="expression" dxfId="33" priority="33">
      <formula>EVEN(ROW())=ROW()</formula>
    </cfRule>
    <cfRule type="expression" dxfId="32" priority="34">
      <formula>MOD(ROW(),2)=1</formula>
    </cfRule>
  </conditionalFormatting>
  <conditionalFormatting sqref="L743:L752">
    <cfRule type="expression" dxfId="31" priority="31">
      <formula>EVEN(ROW())=ROW()</formula>
    </cfRule>
    <cfRule type="expression" dxfId="30" priority="32">
      <formula>MOD(ROW(),2)=1</formula>
    </cfRule>
  </conditionalFormatting>
  <conditionalFormatting sqref="L738:L742">
    <cfRule type="expression" dxfId="29" priority="29">
      <formula>EVEN(ROW())=ROW()</formula>
    </cfRule>
    <cfRule type="expression" dxfId="28" priority="30">
      <formula>MOD(ROW(),2)=1</formula>
    </cfRule>
  </conditionalFormatting>
  <conditionalFormatting sqref="L758:L767">
    <cfRule type="expression" dxfId="27" priority="27">
      <formula>EVEN(ROW())=ROW()</formula>
    </cfRule>
    <cfRule type="expression" dxfId="26" priority="28">
      <formula>MOD(ROW(),2)=1</formula>
    </cfRule>
  </conditionalFormatting>
  <conditionalFormatting sqref="L753:L757">
    <cfRule type="expression" dxfId="25" priority="25">
      <formula>EVEN(ROW())=ROW()</formula>
    </cfRule>
    <cfRule type="expression" dxfId="24" priority="26">
      <formula>MOD(ROW(),2)=1</formula>
    </cfRule>
  </conditionalFormatting>
  <conditionalFormatting sqref="L773:L782">
    <cfRule type="expression" dxfId="23" priority="23">
      <formula>EVEN(ROW())=ROW()</formula>
    </cfRule>
    <cfRule type="expression" dxfId="22" priority="24">
      <formula>MOD(ROW(),2)=1</formula>
    </cfRule>
  </conditionalFormatting>
  <conditionalFormatting sqref="L768:L772">
    <cfRule type="expression" dxfId="21" priority="21">
      <formula>EVEN(ROW())=ROW()</formula>
    </cfRule>
    <cfRule type="expression" dxfId="20" priority="22">
      <formula>MOD(ROW(),2)=1</formula>
    </cfRule>
  </conditionalFormatting>
  <conditionalFormatting sqref="L788:L797">
    <cfRule type="expression" dxfId="19" priority="19">
      <formula>EVEN(ROW())=ROW()</formula>
    </cfRule>
    <cfRule type="expression" dxfId="18" priority="20">
      <formula>MOD(ROW(),2)=1</formula>
    </cfRule>
  </conditionalFormatting>
  <conditionalFormatting sqref="L783:L787">
    <cfRule type="expression" dxfId="17" priority="17">
      <formula>EVEN(ROW())=ROW()</formula>
    </cfRule>
    <cfRule type="expression" dxfId="16" priority="18">
      <formula>MOD(ROW(),2)=1</formula>
    </cfRule>
  </conditionalFormatting>
  <conditionalFormatting sqref="T5">
    <cfRule type="expression" dxfId="15" priority="15">
      <formula>EVEN(ROW())=ROW()</formula>
    </cfRule>
    <cfRule type="expression" dxfId="14" priority="16">
      <formula>MOD(ROW(),2)=1</formula>
    </cfRule>
  </conditionalFormatting>
  <conditionalFormatting sqref="T12:U13">
    <cfRule type="expression" dxfId="13" priority="11">
      <formula>EVEN(ROW())=ROW()</formula>
    </cfRule>
    <cfRule type="expression" dxfId="12" priority="12">
      <formula>MOD(ROW(),2)=1</formula>
    </cfRule>
  </conditionalFormatting>
  <conditionalFormatting sqref="B648">
    <cfRule type="expression" dxfId="11" priority="9">
      <formula>EVEN(ROW())=ROW()</formula>
    </cfRule>
    <cfRule type="expression" dxfId="10" priority="10">
      <formula>MOD(ROW(),2)=1</formula>
    </cfRule>
  </conditionalFormatting>
  <conditionalFormatting sqref="B649">
    <cfRule type="expression" dxfId="9" priority="7">
      <formula>EVEN(ROW())=ROW()</formula>
    </cfRule>
    <cfRule type="expression" dxfId="8" priority="8">
      <formula>MOD(ROW(),2)=1</formula>
    </cfRule>
  </conditionalFormatting>
  <conditionalFormatting sqref="B650">
    <cfRule type="expression" dxfId="7" priority="5">
      <formula>EVEN(ROW())=ROW()</formula>
    </cfRule>
    <cfRule type="expression" dxfId="6" priority="6">
      <formula>MOD(ROW(),2)=1</formula>
    </cfRule>
  </conditionalFormatting>
  <conditionalFormatting sqref="B651">
    <cfRule type="expression" dxfId="5" priority="3">
      <formula>EVEN(ROW())=ROW()</formula>
    </cfRule>
    <cfRule type="expression" dxfId="4" priority="4">
      <formula>MOD(ROW(),2)=1</formula>
    </cfRule>
  </conditionalFormatting>
  <conditionalFormatting sqref="B652">
    <cfRule type="expression" dxfId="3" priority="1">
      <formula>EVEN(ROW())=ROW()</formula>
    </cfRule>
    <cfRule type="expression" dxfId="2" priority="2">
      <formula>MOD(ROW(),2)=1</formula>
    </cfRule>
  </conditionalFormatting>
  <hyperlinks>
    <hyperlink ref="Q124" r:id="rId1"/>
    <hyperlink ref="T150" r:id="rId2" display="mailto:brainson@mpr.org"/>
    <hyperlink ref="P152" r:id="rId3"/>
    <hyperlink ref="P243" r:id="rId4"/>
    <hyperlink ref="P216" r:id="rId5"/>
    <hyperlink ref="P151" r:id="rId6"/>
    <hyperlink ref="P164" r:id="rId7"/>
    <hyperlink ref="P173" r:id="rId8"/>
    <hyperlink ref="P182" r:id="rId9"/>
    <hyperlink ref="T318" r:id="rId10" display="mailto:science@newstalk.com"/>
    <hyperlink ref="P17" r:id="rId11"/>
    <hyperlink ref="P65" r:id="rId12"/>
    <hyperlink ref="P18" r:id="rId13"/>
    <hyperlink ref="P86" r:id="rId14"/>
    <hyperlink ref="P101" r:id="rId15"/>
    <hyperlink ref="P124" r:id="rId16"/>
    <hyperlink ref="P137" r:id="rId17"/>
    <hyperlink ref="P143" r:id="rId18"/>
    <hyperlink ref="S150" r:id="rId19"/>
    <hyperlink ref="P158" r:id="rId20"/>
    <hyperlink ref="P146" r:id="rId21"/>
    <hyperlink ref="P161" r:id="rId22"/>
    <hyperlink ref="S164" r:id="rId23"/>
    <hyperlink ref="S173" r:id="rId24"/>
    <hyperlink ref="S182" r:id="rId25"/>
    <hyperlink ref="S216" r:id="rId26"/>
    <hyperlink ref="S246" r:id="rId27"/>
    <hyperlink ref="S295" r:id="rId28"/>
    <hyperlink ref="S284" r:id="rId29"/>
    <hyperlink ref="S285" r:id="rId30"/>
    <hyperlink ref="S23" r:id="rId31"/>
    <hyperlink ref="S318" r:id="rId32"/>
    <hyperlink ref="S333" r:id="rId33"/>
    <hyperlink ref="S334" r:id="rId34"/>
    <hyperlink ref="S350" r:id="rId35"/>
    <hyperlink ref="S342" r:id="rId36" location="episodeGuid=http%3A%2F%2Fhellophd.com%2F%3Fp%3D823"/>
    <hyperlink ref="S346" r:id="rId37"/>
    <hyperlink ref="S361" r:id="rId38"/>
    <hyperlink ref="S375" r:id="rId39"/>
    <hyperlink ref="S377" r:id="rId40"/>
    <hyperlink ref="P318" r:id="rId41"/>
    <hyperlink ref="P818" r:id="rId42"/>
    <hyperlink ref="P933" r:id="rId43"/>
    <hyperlink ref="P915" r:id="rId44"/>
    <hyperlink ref="T86" r:id="rId45"/>
    <hyperlink ref="S123" r:id="rId46"/>
    <hyperlink ref="S125" r:id="rId47"/>
    <hyperlink ref="S143" r:id="rId48"/>
    <hyperlink ref="S145" r:id="rId49"/>
    <hyperlink ref="P145" r:id="rId50"/>
    <hyperlink ref="S151" r:id="rId51"/>
    <hyperlink ref="S161" r:id="rId52"/>
    <hyperlink ref="S232" r:id="rId53"/>
    <hyperlink ref="S243" r:id="rId54"/>
    <hyperlink ref="S158" r:id="rId55"/>
    <hyperlink ref="S146" r:id="rId56"/>
    <hyperlink ref="S135" r:id="rId57"/>
    <hyperlink ref="S152" r:id="rId58"/>
    <hyperlink ref="S289" r:id="rId59"/>
    <hyperlink ref="S383" r:id="rId60"/>
    <hyperlink ref="S384" r:id="rId61"/>
    <hyperlink ref="P385" r:id="rId62"/>
    <hyperlink ref="S405" r:id="rId63"/>
    <hyperlink ref="S399" r:id="rId64"/>
    <hyperlink ref="S424" r:id="rId65"/>
    <hyperlink ref="S429" r:id="rId66"/>
    <hyperlink ref="P434" r:id="rId67"/>
    <hyperlink ref="S845" r:id="rId68"/>
    <hyperlink ref="P439" r:id="rId69"/>
    <hyperlink ref="S456" r:id="rId70"/>
    <hyperlink ref="S460" r:id="rId71"/>
    <hyperlink ref="S470" r:id="rId72"/>
    <hyperlink ref="S486" r:id="rId73"/>
    <hyperlink ref="P497" r:id="rId74"/>
    <hyperlink ref="P486" r:id="rId75"/>
    <hyperlink ref="S497" r:id="rId76"/>
    <hyperlink ref="S499" r:id="rId77"/>
    <hyperlink ref="S500" r:id="rId78"/>
    <hyperlink ref="S531" r:id="rId79"/>
    <hyperlink ref="S538" r:id="rId80"/>
    <hyperlink ref="S539" r:id="rId81"/>
    <hyperlink ref="S540" r:id="rId82"/>
    <hyperlink ref="S545" r:id="rId83"/>
    <hyperlink ref="S559" r:id="rId84"/>
    <hyperlink ref="S571" r:id="rId85"/>
    <hyperlink ref="S581" r:id="rId86"/>
    <hyperlink ref="S579" r:id="rId87"/>
    <hyperlink ref="S585" r:id="rId88"/>
    <hyperlink ref="S591" r:id="rId89"/>
    <hyperlink ref="P593" r:id="rId90"/>
    <hyperlink ref="S597" r:id="rId91"/>
    <hyperlink ref="S598" r:id="rId92"/>
    <hyperlink ref="S602" r:id="rId93"/>
    <hyperlink ref="S606" r:id="rId94"/>
    <hyperlink ref="S607" r:id="rId95"/>
    <hyperlink ref="S609" r:id="rId96"/>
    <hyperlink ref="S613" r:id="rId97"/>
    <hyperlink ref="S622" r:id="rId98"/>
    <hyperlink ref="S614" r:id="rId99"/>
    <hyperlink ref="S629" r:id="rId100"/>
    <hyperlink ref="S631" r:id="rId101"/>
    <hyperlink ref="S638" r:id="rId102"/>
    <hyperlink ref="S642" r:id="rId103"/>
    <hyperlink ref="S646" r:id="rId104"/>
    <hyperlink ref="S647" r:id="rId105"/>
    <hyperlink ref="S658" r:id="rId106"/>
    <hyperlink ref="S683" r:id="rId107"/>
    <hyperlink ref="S687" r:id="rId108"/>
    <hyperlink ref="S693" r:id="rId109"/>
    <hyperlink ref="S696" r:id="rId110"/>
    <hyperlink ref="P696" r:id="rId111"/>
    <hyperlink ref="S695" r:id="rId112"/>
    <hyperlink ref="S700" r:id="rId113"/>
    <hyperlink ref="S858" r:id="rId114"/>
    <hyperlink ref="S698" r:id="rId115"/>
    <hyperlink ref="S857" r:id="rId116"/>
    <hyperlink ref="S702" r:id="rId117"/>
    <hyperlink ref="S712" r:id="rId118"/>
    <hyperlink ref="S708" r:id="rId119"/>
    <hyperlink ref="S714" r:id="rId120"/>
    <hyperlink ref="S720" r:id="rId121"/>
    <hyperlink ref="S721" r:id="rId122"/>
    <hyperlink ref="S729" r:id="rId123"/>
    <hyperlink ref="S727" r:id="rId124"/>
    <hyperlink ref="S738" r:id="rId125"/>
    <hyperlink ref="S744" r:id="rId126"/>
    <hyperlink ref="S789" r:id="rId127"/>
    <hyperlink ref="S796" r:id="rId128"/>
    <hyperlink ref="S794" r:id="rId129"/>
    <hyperlink ref="S612" r:id="rId130"/>
    <hyperlink ref="S801" r:id="rId131"/>
    <hyperlink ref="S808" r:id="rId132"/>
    <hyperlink ref="S811" r:id="rId133"/>
    <hyperlink ref="S813" r:id="rId134"/>
    <hyperlink ref="S815" r:id="rId135"/>
    <hyperlink ref="S820" r:id="rId136"/>
    <hyperlink ref="S818" r:id="rId137"/>
    <hyperlink ref="P824" r:id="rId138"/>
    <hyperlink ref="S883" r:id="rId139"/>
    <hyperlink ref="S828" r:id="rId140"/>
    <hyperlink ref="S829" r:id="rId141"/>
    <hyperlink ref="S831" r:id="rId142"/>
    <hyperlink ref="S833" r:id="rId143"/>
    <hyperlink ref="S834" r:id="rId144"/>
    <hyperlink ref="S835" r:id="rId145"/>
    <hyperlink ref="S836" r:id="rId146"/>
    <hyperlink ref="S837" r:id="rId147"/>
    <hyperlink ref="S839" r:id="rId148"/>
    <hyperlink ref="S840" r:id="rId149"/>
    <hyperlink ref="S841" r:id="rId150"/>
    <hyperlink ref="S844" r:id="rId151"/>
    <hyperlink ref="S846" r:id="rId152"/>
    <hyperlink ref="S850" r:id="rId153"/>
    <hyperlink ref="S430" r:id="rId154"/>
    <hyperlink ref="S853" r:id="rId155"/>
    <hyperlink ref="S855" r:id="rId156"/>
    <hyperlink ref="S861" r:id="rId157"/>
    <hyperlink ref="S859" r:id="rId158"/>
    <hyperlink ref="S860" r:id="rId159"/>
    <hyperlink ref="P860" r:id="rId160"/>
    <hyperlink ref="S862" r:id="rId161"/>
    <hyperlink ref="S865" r:id="rId162"/>
    <hyperlink ref="S863" r:id="rId163"/>
    <hyperlink ref="S864" r:id="rId164"/>
    <hyperlink ref="S866" r:id="rId165"/>
    <hyperlink ref="S868" r:id="rId166"/>
    <hyperlink ref="S874" r:id="rId167"/>
    <hyperlink ref="P887" r:id="rId168"/>
    <hyperlink ref="S888" r:id="rId169"/>
    <hyperlink ref="S892" r:id="rId170"/>
    <hyperlink ref="S880" r:id="rId171"/>
    <hyperlink ref="S910" r:id="rId172" location="episodeGuid=tag%3Asoundcloud%2C2010%3Atracks%2F306475103"/>
    <hyperlink ref="S899" r:id="rId173"/>
    <hyperlink ref="S901" r:id="rId174"/>
    <hyperlink ref="S903" r:id="rId175"/>
    <hyperlink ref="S922" r:id="rId176"/>
    <hyperlink ref="S927" r:id="rId177"/>
    <hyperlink ref="P922" r:id="rId178"/>
    <hyperlink ref="P927" r:id="rId179"/>
    <hyperlink ref="S934" r:id="rId180"/>
    <hyperlink ref="S936" r:id="rId181"/>
    <hyperlink ref="S938" r:id="rId182"/>
    <hyperlink ref="S950" r:id="rId183"/>
    <hyperlink ref="S15" r:id="rId184"/>
    <hyperlink ref="S414" r:id="rId185"/>
    <hyperlink ref="S953" r:id="rId186"/>
    <hyperlink ref="S4" r:id="rId187"/>
    <hyperlink ref="S6" r:id="rId188"/>
    <hyperlink ref="S7" r:id="rId189"/>
    <hyperlink ref="S8" r:id="rId190"/>
    <hyperlink ref="S9" r:id="rId191"/>
    <hyperlink ref="S5" r:id="rId192"/>
    <hyperlink ref="S10" r:id="rId193"/>
    <hyperlink ref="S11" r:id="rId194"/>
    <hyperlink ref="S12" r:id="rId195"/>
    <hyperlink ref="S13" r:id="rId196"/>
    <hyperlink ref="S16" r:id="rId197"/>
    <hyperlink ref="P436" r:id="rId198"/>
    <hyperlink ref="S951" r:id="rId199"/>
    <hyperlink ref="S952" r:id="rId200"/>
    <hyperlink ref="S920" r:id="rId201"/>
    <hyperlink ref="S921" r:id="rId202"/>
    <hyperlink ref="S923" r:id="rId203"/>
    <hyperlink ref="S924" r:id="rId204"/>
    <hyperlink ref="S925" r:id="rId205"/>
    <hyperlink ref="S926" r:id="rId206"/>
    <hyperlink ref="S929" r:id="rId207"/>
    <hyperlink ref="S930" r:id="rId208"/>
    <hyperlink ref="S931" r:id="rId209"/>
    <hyperlink ref="S928" r:id="rId210"/>
    <hyperlink ref="S932" r:id="rId211"/>
    <hyperlink ref="S933" r:id="rId212"/>
    <hyperlink ref="S935" r:id="rId213"/>
    <hyperlink ref="S937" r:id="rId214"/>
    <hyperlink ref="S939" r:id="rId215"/>
    <hyperlink ref="S940" r:id="rId216"/>
    <hyperlink ref="S941" r:id="rId217"/>
    <hyperlink ref="S942" r:id="rId218"/>
    <hyperlink ref="S943" r:id="rId219"/>
    <hyperlink ref="S944" r:id="rId220"/>
    <hyperlink ref="S945" r:id="rId221"/>
    <hyperlink ref="S946" r:id="rId222"/>
    <hyperlink ref="S947" r:id="rId223"/>
    <hyperlink ref="S949" r:id="rId224"/>
    <hyperlink ref="S915" r:id="rId225"/>
    <hyperlink ref="S948" r:id="rId226"/>
    <hyperlink ref="S916" r:id="rId227"/>
    <hyperlink ref="P917" r:id="rId228"/>
    <hyperlink ref="S917" r:id="rId229"/>
    <hyperlink ref="S918" r:id="rId230"/>
    <hyperlink ref="P918" r:id="rId231"/>
    <hyperlink ref="S919" r:id="rId232"/>
    <hyperlink ref="P919" r:id="rId233"/>
    <hyperlink ref="S898" r:id="rId234"/>
    <hyperlink ref="S902" r:id="rId235"/>
    <hyperlink ref="S904" r:id="rId236"/>
    <hyperlink ref="S906" r:id="rId237"/>
    <hyperlink ref="S909" r:id="rId238"/>
    <hyperlink ref="S905" r:id="rId239"/>
    <hyperlink ref="S908" r:id="rId240"/>
    <hyperlink ref="S914" r:id="rId241"/>
    <hyperlink ref="S912" r:id="rId242"/>
    <hyperlink ref="S911" r:id="rId243"/>
    <hyperlink ref="S907" r:id="rId244"/>
    <hyperlink ref="S816" r:id="rId245"/>
    <hyperlink ref="S817" r:id="rId246"/>
    <hyperlink ref="S819" r:id="rId247"/>
    <hyperlink ref="S822" r:id="rId248"/>
    <hyperlink ref="S821" r:id="rId249"/>
    <hyperlink ref="S823" r:id="rId250"/>
    <hyperlink ref="S825" r:id="rId251"/>
    <hyperlink ref="S826" r:id="rId252"/>
    <hyperlink ref="S827" r:id="rId253"/>
    <hyperlink ref="S869" r:id="rId254"/>
    <hyperlink ref="S870" r:id="rId255"/>
    <hyperlink ref="S856" r:id="rId256"/>
    <hyperlink ref="S871" r:id="rId257"/>
    <hyperlink ref="S873" r:id="rId258"/>
    <hyperlink ref="S872" r:id="rId259"/>
    <hyperlink ref="S875" r:id="rId260"/>
    <hyperlink ref="P879" r:id="rId261"/>
    <hyperlink ref="S881" r:id="rId262"/>
    <hyperlink ref="S879" r:id="rId263"/>
    <hyperlink ref="S878" r:id="rId264"/>
    <hyperlink ref="P878" r:id="rId265"/>
    <hyperlink ref="S877" r:id="rId266"/>
    <hyperlink ref="S876" r:id="rId267"/>
    <hyperlink ref="S867" r:id="rId268"/>
    <hyperlink ref="S882" r:id="rId269"/>
    <hyperlink ref="P882" r:id="rId270"/>
    <hyperlink ref="P884" r:id="rId271"/>
    <hyperlink ref="S884" r:id="rId272"/>
    <hyperlink ref="P885" r:id="rId273"/>
    <hyperlink ref="S885" r:id="rId274"/>
    <hyperlink ref="S886" r:id="rId275"/>
    <hyperlink ref="P886" r:id="rId276"/>
    <hyperlink ref="P889" r:id="rId277"/>
    <hyperlink ref="S889" r:id="rId278"/>
    <hyperlink ref="P890" r:id="rId279"/>
    <hyperlink ref="S890" r:id="rId280"/>
    <hyperlink ref="S893" r:id="rId281"/>
    <hyperlink ref="S894" r:id="rId282"/>
    <hyperlink ref="P895" r:id="rId283"/>
    <hyperlink ref="S895" r:id="rId284"/>
    <hyperlink ref="S896" r:id="rId285"/>
    <hyperlink ref="S814" r:id="rId286"/>
    <hyperlink ref="S672" r:id="rId287"/>
    <hyperlink ref="S674" r:id="rId288"/>
    <hyperlink ref="S673" r:id="rId289"/>
    <hyperlink ref="S676" r:id="rId290"/>
    <hyperlink ref="S677" r:id="rId291"/>
    <hyperlink ref="S675" r:id="rId292"/>
    <hyperlink ref="S678" r:id="rId293"/>
    <hyperlink ref="S681" r:id="rId294"/>
    <hyperlink ref="S682" r:id="rId295"/>
    <hyperlink ref="S686" r:id="rId296"/>
    <hyperlink ref="S685" r:id="rId297"/>
    <hyperlink ref="S690" r:id="rId298"/>
    <hyperlink ref="S689" r:id="rId299"/>
    <hyperlink ref="S688" r:id="rId300"/>
    <hyperlink ref="S691" r:id="rId301"/>
    <hyperlink ref="S692" r:id="rId302"/>
    <hyperlink ref="S694" r:id="rId303"/>
    <hyperlink ref="S697" r:id="rId304"/>
    <hyperlink ref="S699" r:id="rId305"/>
    <hyperlink ref="S701" r:id="rId306"/>
    <hyperlink ref="S703" r:id="rId307"/>
    <hyperlink ref="S704" r:id="rId308"/>
    <hyperlink ref="S705" r:id="rId309"/>
    <hyperlink ref="S706" r:id="rId310"/>
    <hyperlink ref="S709" r:id="rId311"/>
    <hyperlink ref="S710" r:id="rId312"/>
    <hyperlink ref="S711" r:id="rId313"/>
    <hyperlink ref="S713" r:id="rId314"/>
    <hyperlink ref="S716" r:id="rId315"/>
    <hyperlink ref="S717" r:id="rId316"/>
    <hyperlink ref="S718" r:id="rId317"/>
    <hyperlink ref="S722" r:id="rId318"/>
    <hyperlink ref="S723" r:id="rId319"/>
    <hyperlink ref="S724" r:id="rId320"/>
    <hyperlink ref="S725" r:id="rId321"/>
    <hyperlink ref="S730" r:id="rId322"/>
    <hyperlink ref="S731" r:id="rId323"/>
    <hyperlink ref="S732" r:id="rId324"/>
    <hyperlink ref="S733" r:id="rId325"/>
    <hyperlink ref="S715" r:id="rId326"/>
    <hyperlink ref="S719" r:id="rId327"/>
    <hyperlink ref="P728" r:id="rId328"/>
    <hyperlink ref="S728" r:id="rId329"/>
    <hyperlink ref="S679" r:id="rId330"/>
    <hyperlink ref="U679" r:id="rId331"/>
    <hyperlink ref="P679" r:id="rId332"/>
    <hyperlink ref="S734" r:id="rId333"/>
    <hyperlink ref="P734" r:id="rId334"/>
    <hyperlink ref="P735" r:id="rId335"/>
    <hyperlink ref="S735" r:id="rId336"/>
    <hyperlink ref="S736" r:id="rId337"/>
    <hyperlink ref="P736" r:id="rId338"/>
    <hyperlink ref="S737" r:id="rId339"/>
    <hyperlink ref="Q737" r:id="rId340"/>
    <hyperlink ref="R737" r:id="rId341"/>
    <hyperlink ref="P737" r:id="rId342"/>
    <hyperlink ref="S739" r:id="rId343"/>
    <hyperlink ref="P739" r:id="rId344"/>
    <hyperlink ref="S740" r:id="rId345"/>
    <hyperlink ref="S741" r:id="rId346"/>
    <hyperlink ref="P741" r:id="rId347"/>
    <hyperlink ref="S54" r:id="rId348"/>
    <hyperlink ref="P54" r:id="rId349"/>
    <hyperlink ref="P264" r:id="rId350"/>
    <hyperlink ref="P809" r:id="rId351"/>
    <hyperlink ref="P592" r:id="rId352"/>
    <hyperlink ref="S573" r:id="rId353"/>
    <hyperlink ref="P913" r:id="rId354"/>
    <hyperlink ref="S53" r:id="rId355"/>
    <hyperlink ref="P53" r:id="rId356"/>
    <hyperlink ref="P263" r:id="rId357"/>
    <hyperlink ref="S742" r:id="rId358"/>
    <hyperlink ref="S743" r:id="rId359"/>
    <hyperlink ref="S745" r:id="rId360"/>
    <hyperlink ref="S747" r:id="rId361"/>
    <hyperlink ref="S748" r:id="rId362"/>
    <hyperlink ref="S749" r:id="rId363"/>
    <hyperlink ref="P749" r:id="rId364" location="stream/0"/>
    <hyperlink ref="S751" r:id="rId365"/>
    <hyperlink ref="S750" r:id="rId366"/>
    <hyperlink ref="S752" r:id="rId367"/>
    <hyperlink ref="S753" r:id="rId368"/>
    <hyperlink ref="S754" r:id="rId369"/>
    <hyperlink ref="S755" r:id="rId370"/>
    <hyperlink ref="S756" r:id="rId371"/>
    <hyperlink ref="S757" r:id="rId372"/>
    <hyperlink ref="S758" r:id="rId373"/>
    <hyperlink ref="S759" r:id="rId374"/>
    <hyperlink ref="S761" r:id="rId375"/>
    <hyperlink ref="S760" r:id="rId376"/>
    <hyperlink ref="S762" r:id="rId377"/>
    <hyperlink ref="S763" r:id="rId378"/>
    <hyperlink ref="S764" r:id="rId379"/>
    <hyperlink ref="S765" r:id="rId380"/>
    <hyperlink ref="S766" r:id="rId381"/>
    <hyperlink ref="S767" r:id="rId382"/>
    <hyperlink ref="S768" r:id="rId383"/>
    <hyperlink ref="S769" r:id="rId384"/>
    <hyperlink ref="S770" r:id="rId385"/>
    <hyperlink ref="S771" r:id="rId386"/>
    <hyperlink ref="S772" r:id="rId387"/>
    <hyperlink ref="S773" r:id="rId388"/>
    <hyperlink ref="S774" r:id="rId389"/>
    <hyperlink ref="S775" r:id="rId390"/>
    <hyperlink ref="S776" r:id="rId391"/>
    <hyperlink ref="S784" r:id="rId392"/>
    <hyperlink ref="S777" r:id="rId393"/>
    <hyperlink ref="S778" r:id="rId394"/>
    <hyperlink ref="S779" r:id="rId395"/>
    <hyperlink ref="S780" r:id="rId396"/>
    <hyperlink ref="S781" r:id="rId397"/>
    <hyperlink ref="S782" r:id="rId398"/>
    <hyperlink ref="P782" r:id="rId399"/>
    <hyperlink ref="S783" r:id="rId400"/>
    <hyperlink ref="S786" r:id="rId401"/>
    <hyperlink ref="S785" r:id="rId402"/>
    <hyperlink ref="S787" r:id="rId403"/>
    <hyperlink ref="S790" r:id="rId404"/>
    <hyperlink ref="S788" r:id="rId405"/>
    <hyperlink ref="S791" r:id="rId406"/>
    <hyperlink ref="S792" r:id="rId407"/>
    <hyperlink ref="S793" r:id="rId408"/>
    <hyperlink ref="P793" r:id="rId409"/>
    <hyperlink ref="P795" r:id="rId410"/>
    <hyperlink ref="S797" r:id="rId411"/>
    <hyperlink ref="S798" r:id="rId412"/>
    <hyperlink ref="S799" r:id="rId413"/>
    <hyperlink ref="S802" r:id="rId414"/>
    <hyperlink ref="S800" r:id="rId415"/>
    <hyperlink ref="S804" r:id="rId416"/>
    <hyperlink ref="S806" r:id="rId417"/>
    <hyperlink ref="S807" r:id="rId418"/>
    <hyperlink ref="S810" r:id="rId419"/>
    <hyperlink ref="S812" r:id="rId420"/>
    <hyperlink ref="S639" r:id="rId421"/>
    <hyperlink ref="P639" r:id="rId422"/>
    <hyperlink ref="S641" r:id="rId423"/>
    <hyperlink ref="S643" r:id="rId424"/>
    <hyperlink ref="S644" r:id="rId425"/>
    <hyperlink ref="S645" r:id="rId426"/>
    <hyperlink ref="S648" r:id="rId427"/>
    <hyperlink ref="S3" r:id="rId428"/>
    <hyperlink ref="S649" r:id="rId429"/>
    <hyperlink ref="S650" r:id="rId430"/>
    <hyperlink ref="S651" r:id="rId431"/>
    <hyperlink ref="S652" r:id="rId432"/>
    <hyperlink ref="S653" r:id="rId433"/>
    <hyperlink ref="S654" r:id="rId434"/>
    <hyperlink ref="S655" r:id="rId435"/>
    <hyperlink ref="S656" r:id="rId436"/>
    <hyperlink ref="S657" r:id="rId437"/>
    <hyperlink ref="S659" r:id="rId438"/>
    <hyperlink ref="S660" r:id="rId439"/>
    <hyperlink ref="S661" r:id="rId440"/>
    <hyperlink ref="S662" r:id="rId441"/>
    <hyperlink ref="S663" r:id="rId442"/>
    <hyperlink ref="S664" r:id="rId443"/>
    <hyperlink ref="S665" r:id="rId444"/>
    <hyperlink ref="S666" r:id="rId445"/>
    <hyperlink ref="S667" r:id="rId446"/>
    <hyperlink ref="S668" r:id="rId447"/>
    <hyperlink ref="S17" r:id="rId448"/>
    <hyperlink ref="S65" r:id="rId449"/>
    <hyperlink ref="S18" r:id="rId450"/>
    <hyperlink ref="S86" r:id="rId451"/>
    <hyperlink ref="S102" r:id="rId452"/>
    <hyperlink ref="S14" r:id="rId453"/>
    <hyperlink ref="S897" r:id="rId454"/>
    <hyperlink ref="S684" r:id="rId455"/>
    <hyperlink ref="S707" r:id="rId456"/>
    <hyperlink ref="S726" r:id="rId457"/>
    <hyperlink ref="S913" r:id="rId458"/>
    <hyperlink ref="S795" r:id="rId459"/>
    <hyperlink ref="S669" r:id="rId460"/>
    <hyperlink ref="S670" r:id="rId461"/>
    <hyperlink ref="S671" r:id="rId462"/>
    <hyperlink ref="S634" r:id="rId463"/>
    <hyperlink ref="S635" r:id="rId464"/>
    <hyperlink ref="S636" r:id="rId465"/>
    <hyperlink ref="S584" r:id="rId466"/>
    <hyperlink ref="S586" r:id="rId467"/>
    <hyperlink ref="S587" r:id="rId468"/>
    <hyperlink ref="S588" r:id="rId469"/>
    <hyperlink ref="S589" r:id="rId470"/>
    <hyperlink ref="S590" r:id="rId471"/>
    <hyperlink ref="S594" r:id="rId472"/>
    <hyperlink ref="S595" r:id="rId473"/>
    <hyperlink ref="S596" r:id="rId474"/>
    <hyperlink ref="S600" r:id="rId475"/>
    <hyperlink ref="S601" r:id="rId476"/>
    <hyperlink ref="S603" r:id="rId477"/>
    <hyperlink ref="S605" r:id="rId478"/>
    <hyperlink ref="S608" r:id="rId479"/>
    <hyperlink ref="P608" r:id="rId480"/>
    <hyperlink ref="S610" r:id="rId481"/>
    <hyperlink ref="S611" r:id="rId482"/>
    <hyperlink ref="S851" r:id="rId483"/>
    <hyperlink ref="S838" r:id="rId484"/>
    <hyperlink ref="S227" r:id="rId485"/>
    <hyperlink ref="S369" r:id="rId486"/>
    <hyperlink ref="S335" r:id="rId487"/>
    <hyperlink ref="S395" r:id="rId488"/>
    <hyperlink ref="S832" r:id="rId489"/>
    <hyperlink ref="S62" r:id="rId490"/>
    <hyperlink ref="S2" r:id="rId491"/>
    <hyperlink ref="S847" r:id="rId492"/>
    <hyperlink ref="S381" r:id="rId493"/>
    <hyperlink ref="S830" r:id="rId494"/>
    <hyperlink ref="S615" r:id="rId495"/>
    <hyperlink ref="S616" r:id="rId496"/>
    <hyperlink ref="S617" r:id="rId497"/>
    <hyperlink ref="S618" r:id="rId498"/>
    <hyperlink ref="S619" r:id="rId499"/>
    <hyperlink ref="S620" r:id="rId500"/>
    <hyperlink ref="S621" r:id="rId501"/>
    <hyperlink ref="S623" r:id="rId502"/>
    <hyperlink ref="S625" r:id="rId503"/>
    <hyperlink ref="S626" r:id="rId504"/>
    <hyperlink ref="S627" r:id="rId505"/>
    <hyperlink ref="S628" r:id="rId506"/>
    <hyperlink ref="S630" r:id="rId507"/>
    <hyperlink ref="S632" r:id="rId508"/>
    <hyperlink ref="S633" r:id="rId509"/>
    <hyperlink ref="S854" r:id="rId510"/>
    <hyperlink ref="S561" r:id="rId511"/>
    <hyperlink ref="S562" r:id="rId512"/>
    <hyperlink ref="S563" r:id="rId513"/>
    <hyperlink ref="S566" r:id="rId514"/>
    <hyperlink ref="S565" r:id="rId515"/>
    <hyperlink ref="S564" r:id="rId516"/>
    <hyperlink ref="S567" r:id="rId517"/>
    <hyperlink ref="S568" r:id="rId518"/>
    <hyperlink ref="S569" r:id="rId519"/>
    <hyperlink ref="S570" r:id="rId520"/>
    <hyperlink ref="S572" r:id="rId521"/>
    <hyperlink ref="S574" r:id="rId522"/>
    <hyperlink ref="S575" r:id="rId523"/>
    <hyperlink ref="S576" r:id="rId524"/>
    <hyperlink ref="S577" r:id="rId525"/>
    <hyperlink ref="S578" r:id="rId526"/>
    <hyperlink ref="S580" r:id="rId527"/>
    <hyperlink ref="S582" r:id="rId528"/>
    <hyperlink ref="S583" r:id="rId529"/>
    <hyperlink ref="S496" r:id="rId530"/>
    <hyperlink ref="S498" r:id="rId531"/>
    <hyperlink ref="S501" r:id="rId532"/>
    <hyperlink ref="S502" r:id="rId533"/>
    <hyperlink ref="S503" r:id="rId534"/>
    <hyperlink ref="S504" r:id="rId535"/>
    <hyperlink ref="S506" r:id="rId536"/>
    <hyperlink ref="S505" r:id="rId537"/>
    <hyperlink ref="S507" r:id="rId538"/>
    <hyperlink ref="S508" r:id="rId539"/>
    <hyperlink ref="S509" r:id="rId540"/>
    <hyperlink ref="S510" r:id="rId541"/>
    <hyperlink ref="S516" r:id="rId542"/>
    <hyperlink ref="S517" r:id="rId543"/>
    <hyperlink ref="S511" r:id="rId544"/>
    <hyperlink ref="S512" r:id="rId545"/>
    <hyperlink ref="S513" r:id="rId546"/>
    <hyperlink ref="S514" r:id="rId547"/>
    <hyperlink ref="S515" r:id="rId548"/>
    <hyperlink ref="S518" r:id="rId549"/>
    <hyperlink ref="S519" r:id="rId550"/>
    <hyperlink ref="S520" r:id="rId551"/>
    <hyperlink ref="S521" r:id="rId552"/>
    <hyperlink ref="S522" r:id="rId553"/>
    <hyperlink ref="S523" r:id="rId554"/>
    <hyperlink ref="S848" r:id="rId555"/>
    <hyperlink ref="S524" r:id="rId556"/>
    <hyperlink ref="S525" r:id="rId557"/>
    <hyperlink ref="S526" r:id="rId558"/>
    <hyperlink ref="S527" r:id="rId559"/>
    <hyperlink ref="S528" r:id="rId560"/>
    <hyperlink ref="S529" r:id="rId561"/>
    <hyperlink ref="S530" r:id="rId562"/>
    <hyperlink ref="S532" r:id="rId563"/>
    <hyperlink ref="S534" r:id="rId564"/>
    <hyperlink ref="S536" r:id="rId565"/>
    <hyperlink ref="S533" r:id="rId566"/>
    <hyperlink ref="S535" r:id="rId567"/>
    <hyperlink ref="S537" r:id="rId568"/>
    <hyperlink ref="S541" r:id="rId569"/>
    <hyperlink ref="S542" r:id="rId570"/>
    <hyperlink ref="S543" r:id="rId571"/>
    <hyperlink ref="S544" r:id="rId572"/>
    <hyperlink ref="S546" r:id="rId573"/>
    <hyperlink ref="S547" r:id="rId574"/>
    <hyperlink ref="S548" r:id="rId575"/>
    <hyperlink ref="S549" r:id="rId576"/>
    <hyperlink ref="S550" r:id="rId577"/>
    <hyperlink ref="S551" r:id="rId578"/>
    <hyperlink ref="P551" r:id="rId579"/>
    <hyperlink ref="S552" r:id="rId580"/>
    <hyperlink ref="S553" r:id="rId581"/>
    <hyperlink ref="S554" r:id="rId582"/>
    <hyperlink ref="S555" r:id="rId583"/>
    <hyperlink ref="S556" r:id="rId584"/>
    <hyperlink ref="S557" r:id="rId585"/>
    <hyperlink ref="S558" r:id="rId586"/>
    <hyperlink ref="S560" r:id="rId587"/>
    <hyperlink ref="S440" r:id="rId588"/>
    <hyperlink ref="S441" r:id="rId589"/>
    <hyperlink ref="S442" r:id="rId590"/>
    <hyperlink ref="S443" r:id="rId591"/>
    <hyperlink ref="S444" r:id="rId592"/>
    <hyperlink ref="S445" r:id="rId593"/>
    <hyperlink ref="S446" r:id="rId594"/>
    <hyperlink ref="S447" r:id="rId595"/>
    <hyperlink ref="S448" r:id="rId596"/>
    <hyperlink ref="S449" r:id="rId597"/>
    <hyperlink ref="S450" r:id="rId598"/>
    <hyperlink ref="S452" r:id="rId599"/>
    <hyperlink ref="S453" r:id="rId600"/>
    <hyperlink ref="S455" r:id="rId601"/>
    <hyperlink ref="S457" r:id="rId602"/>
    <hyperlink ref="S458" r:id="rId603"/>
    <hyperlink ref="S459" r:id="rId604"/>
    <hyperlink ref="S461" r:id="rId605"/>
    <hyperlink ref="S462" r:id="rId606"/>
    <hyperlink ref="S463" r:id="rId607"/>
    <hyperlink ref="S464" r:id="rId608"/>
    <hyperlink ref="S465" r:id="rId609"/>
    <hyperlink ref="S466" r:id="rId610"/>
    <hyperlink ref="S467" r:id="rId611"/>
    <hyperlink ref="S468" r:id="rId612"/>
    <hyperlink ref="S469" r:id="rId613"/>
    <hyperlink ref="S471" r:id="rId614"/>
    <hyperlink ref="S472" r:id="rId615"/>
    <hyperlink ref="S473" r:id="rId616"/>
    <hyperlink ref="S474" r:id="rId617"/>
    <hyperlink ref="S475" r:id="rId618"/>
    <hyperlink ref="S476" r:id="rId619"/>
    <hyperlink ref="S477" r:id="rId620"/>
    <hyperlink ref="P476" r:id="rId621"/>
    <hyperlink ref="S478" r:id="rId622"/>
    <hyperlink ref="S479" r:id="rId623"/>
    <hyperlink ref="S480" r:id="rId624"/>
    <hyperlink ref="S481" r:id="rId625"/>
    <hyperlink ref="S482" r:id="rId626"/>
    <hyperlink ref="S483" r:id="rId627"/>
    <hyperlink ref="S484" r:id="rId628"/>
    <hyperlink ref="S485" r:id="rId629"/>
    <hyperlink ref="S487" r:id="rId630"/>
    <hyperlink ref="S488" r:id="rId631"/>
    <hyperlink ref="S489" r:id="rId632"/>
    <hyperlink ref="S490" r:id="rId633"/>
    <hyperlink ref="S491" r:id="rId634"/>
    <hyperlink ref="S492" r:id="rId635"/>
    <hyperlink ref="S493" r:id="rId636"/>
    <hyperlink ref="S494" r:id="rId637"/>
    <hyperlink ref="S495" r:id="rId638"/>
    <hyperlink ref="S415" r:id="rId639"/>
    <hyperlink ref="S416" r:id="rId640"/>
    <hyperlink ref="S417" r:id="rId641"/>
    <hyperlink ref="S418" r:id="rId642"/>
    <hyperlink ref="S419" r:id="rId643"/>
    <hyperlink ref="S420" r:id="rId644"/>
    <hyperlink ref="S421" r:id="rId645"/>
    <hyperlink ref="S422" r:id="rId646"/>
    <hyperlink ref="S423" r:id="rId647"/>
    <hyperlink ref="S425" r:id="rId648"/>
    <hyperlink ref="S426" r:id="rId649"/>
    <hyperlink ref="S427" r:id="rId650"/>
    <hyperlink ref="S428" r:id="rId651"/>
    <hyperlink ref="S431" r:id="rId652"/>
    <hyperlink ref="S432" r:id="rId653"/>
    <hyperlink ref="S433" r:id="rId654"/>
    <hyperlink ref="S435" r:id="rId655"/>
    <hyperlink ref="S437" r:id="rId656"/>
    <hyperlink ref="S438" r:id="rId657"/>
    <hyperlink ref="S406" r:id="rId658"/>
    <hyperlink ref="S407" r:id="rId659"/>
    <hyperlink ref="S408" r:id="rId660"/>
    <hyperlink ref="S409" r:id="rId661"/>
    <hyperlink ref="S410" r:id="rId662"/>
    <hyperlink ref="S411" r:id="rId663"/>
    <hyperlink ref="S412" r:id="rId664"/>
    <hyperlink ref="S394" r:id="rId665"/>
    <hyperlink ref="S413" r:id="rId666"/>
    <hyperlink ref="S396" r:id="rId667"/>
    <hyperlink ref="S397" r:id="rId668"/>
    <hyperlink ref="S398" r:id="rId669"/>
    <hyperlink ref="S400" r:id="rId670"/>
    <hyperlink ref="S401" r:id="rId671"/>
    <hyperlink ref="S402" r:id="rId672"/>
    <hyperlink ref="S403" r:id="rId673"/>
    <hyperlink ref="S404" r:id="rId674"/>
    <hyperlink ref="S364" r:id="rId675"/>
    <hyperlink ref="S365" r:id="rId676"/>
    <hyperlink ref="S366" r:id="rId677"/>
    <hyperlink ref="S367" r:id="rId678"/>
    <hyperlink ref="S368" r:id="rId679"/>
    <hyperlink ref="S842" r:id="rId680"/>
    <hyperlink ref="S370" r:id="rId681"/>
    <hyperlink ref="S371" r:id="rId682"/>
    <hyperlink ref="S372" r:id="rId683"/>
    <hyperlink ref="S373" r:id="rId684"/>
    <hyperlink ref="S374" r:id="rId685"/>
    <hyperlink ref="S376" r:id="rId686"/>
    <hyperlink ref="S378" r:id="rId687"/>
    <hyperlink ref="S379" r:id="rId688"/>
    <hyperlink ref="S380" r:id="rId689"/>
    <hyperlink ref="S382" r:id="rId690"/>
    <hyperlink ref="S386" r:id="rId691"/>
    <hyperlink ref="S387" r:id="rId692"/>
    <hyperlink ref="S388" r:id="rId693"/>
    <hyperlink ref="S389" r:id="rId694"/>
    <hyperlink ref="S390" r:id="rId695"/>
    <hyperlink ref="S391" r:id="rId696"/>
    <hyperlink ref="S392" r:id="rId697"/>
    <hyperlink ref="S393" r:id="rId698"/>
    <hyperlink ref="S337" r:id="rId699"/>
    <hyperlink ref="S338" r:id="rId700"/>
    <hyperlink ref="S339" r:id="rId701"/>
    <hyperlink ref="S340" r:id="rId702"/>
    <hyperlink ref="S341" r:id="rId703"/>
    <hyperlink ref="S343" r:id="rId704"/>
    <hyperlink ref="S344" r:id="rId705"/>
    <hyperlink ref="S345" r:id="rId706"/>
    <hyperlink ref="S347" r:id="rId707"/>
    <hyperlink ref="S348" r:id="rId708"/>
    <hyperlink ref="S349" r:id="rId709"/>
    <hyperlink ref="S351" r:id="rId710"/>
    <hyperlink ref="S352" r:id="rId711"/>
    <hyperlink ref="S353" r:id="rId712"/>
    <hyperlink ref="S354" r:id="rId713"/>
    <hyperlink ref="S355" r:id="rId714"/>
    <hyperlink ref="S356" r:id="rId715"/>
    <hyperlink ref="S357" r:id="rId716"/>
    <hyperlink ref="S358" r:id="rId717"/>
    <hyperlink ref="S359" r:id="rId718"/>
    <hyperlink ref="S360" r:id="rId719"/>
    <hyperlink ref="S362" r:id="rId720"/>
    <hyperlink ref="S363" r:id="rId721"/>
    <hyperlink ref="S640" r:id="rId722"/>
    <hyperlink ref="S320" r:id="rId723"/>
    <hyperlink ref="S321" r:id="rId724"/>
    <hyperlink ref="S322" r:id="rId725"/>
    <hyperlink ref="S323" r:id="rId726"/>
    <hyperlink ref="S324" r:id="rId727"/>
    <hyperlink ref="S325" r:id="rId728"/>
    <hyperlink ref="S326" r:id="rId729"/>
    <hyperlink ref="S327" r:id="rId730"/>
    <hyperlink ref="S328" r:id="rId731"/>
    <hyperlink ref="S329" r:id="rId732"/>
    <hyperlink ref="S330" r:id="rId733"/>
    <hyperlink ref="S331" r:id="rId734"/>
    <hyperlink ref="S332" r:id="rId735"/>
    <hyperlink ref="S336" r:id="rId736"/>
    <hyperlink ref="S298" r:id="rId737"/>
    <hyperlink ref="S299" r:id="rId738"/>
    <hyperlink ref="S300" r:id="rId739"/>
    <hyperlink ref="S301" r:id="rId740"/>
    <hyperlink ref="S302" r:id="rId741"/>
    <hyperlink ref="P302" r:id="rId742"/>
    <hyperlink ref="S303" r:id="rId743"/>
    <hyperlink ref="S304" r:id="rId744"/>
    <hyperlink ref="S306" r:id="rId745"/>
    <hyperlink ref="S305" r:id="rId746"/>
    <hyperlink ref="S307" r:id="rId747"/>
    <hyperlink ref="S308" r:id="rId748"/>
    <hyperlink ref="S309" r:id="rId749"/>
    <hyperlink ref="S311" r:id="rId750"/>
    <hyperlink ref="S312" r:id="rId751"/>
    <hyperlink ref="S313" r:id="rId752"/>
    <hyperlink ref="S314" r:id="rId753"/>
    <hyperlink ref="S315" r:id="rId754"/>
    <hyperlink ref="S316" r:id="rId755"/>
    <hyperlink ref="S317" r:id="rId756"/>
    <hyperlink ref="S319" r:id="rId757"/>
    <hyperlink ref="S259" r:id="rId758"/>
    <hyperlink ref="S260" r:id="rId759"/>
    <hyperlink ref="S261" r:id="rId760"/>
    <hyperlink ref="S262" r:id="rId761"/>
    <hyperlink ref="S265" r:id="rId762"/>
    <hyperlink ref="S266" r:id="rId763"/>
    <hyperlink ref="S267" r:id="rId764"/>
    <hyperlink ref="S268" r:id="rId765"/>
    <hyperlink ref="S269" r:id="rId766"/>
    <hyperlink ref="S271" r:id="rId767"/>
    <hyperlink ref="S270" r:id="rId768"/>
    <hyperlink ref="S272" r:id="rId769"/>
    <hyperlink ref="S274" r:id="rId770"/>
    <hyperlink ref="S273" r:id="rId771"/>
    <hyperlink ref="S275" r:id="rId772"/>
    <hyperlink ref="S276" r:id="rId773"/>
    <hyperlink ref="S277" r:id="rId774"/>
    <hyperlink ref="S278" r:id="rId775"/>
    <hyperlink ref="S279" r:id="rId776"/>
    <hyperlink ref="S280" r:id="rId777"/>
    <hyperlink ref="S281" r:id="rId778"/>
    <hyperlink ref="S282" r:id="rId779"/>
    <hyperlink ref="S283" r:id="rId780"/>
    <hyperlink ref="S286" r:id="rId781"/>
    <hyperlink ref="P948" r:id="rId782"/>
    <hyperlink ref="P603" r:id="rId783"/>
    <hyperlink ref="S287" r:id="rId784"/>
    <hyperlink ref="S288" r:id="rId785"/>
    <hyperlink ref="S290" r:id="rId786"/>
    <hyperlink ref="S292" r:id="rId787"/>
    <hyperlink ref="S291" r:id="rId788"/>
    <hyperlink ref="S293" r:id="rId789"/>
    <hyperlink ref="S294" r:id="rId790"/>
    <hyperlink ref="S296" r:id="rId791"/>
    <hyperlink ref="U296" r:id="rId792"/>
    <hyperlink ref="U297" r:id="rId793" location="stream/0"/>
    <hyperlink ref="S297" r:id="rId794"/>
    <hyperlink ref="S229" r:id="rId795"/>
    <hyperlink ref="S231" r:id="rId796"/>
    <hyperlink ref="S230" r:id="rId797"/>
    <hyperlink ref="S233" r:id="rId798"/>
    <hyperlink ref="S234" r:id="rId799"/>
    <hyperlink ref="S235" r:id="rId800"/>
    <hyperlink ref="S236" r:id="rId801"/>
    <hyperlink ref="S237" r:id="rId802"/>
    <hyperlink ref="S238" r:id="rId803"/>
    <hyperlink ref="S240" r:id="rId804"/>
    <hyperlink ref="S241" r:id="rId805"/>
    <hyperlink ref="S242" r:id="rId806"/>
    <hyperlink ref="S244" r:id="rId807"/>
    <hyperlink ref="S245" r:id="rId808"/>
    <hyperlink ref="S247" r:id="rId809"/>
    <hyperlink ref="S248" r:id="rId810"/>
    <hyperlink ref="S249" r:id="rId811"/>
    <hyperlink ref="P249" r:id="rId812"/>
    <hyperlink ref="S250" r:id="rId813"/>
    <hyperlink ref="S251" r:id="rId814"/>
    <hyperlink ref="S252" r:id="rId815"/>
    <hyperlink ref="S254" r:id="rId816"/>
    <hyperlink ref="S255" r:id="rId817"/>
    <hyperlink ref="S256" r:id="rId818"/>
    <hyperlink ref="S257" r:id="rId819"/>
    <hyperlink ref="S258" r:id="rId820"/>
    <hyperlink ref="S162" r:id="rId821"/>
    <hyperlink ref="S849" r:id="rId822"/>
    <hyperlink ref="S163" r:id="rId823"/>
    <hyperlink ref="S165" r:id="rId824"/>
    <hyperlink ref="S166" r:id="rId825"/>
    <hyperlink ref="S167" r:id="rId826"/>
    <hyperlink ref="S168" r:id="rId827"/>
    <hyperlink ref="S169" r:id="rId828"/>
    <hyperlink ref="S170" r:id="rId829"/>
    <hyperlink ref="S171" r:id="rId830"/>
    <hyperlink ref="S172" r:id="rId831"/>
    <hyperlink ref="S174" r:id="rId832"/>
    <hyperlink ref="S175" r:id="rId833"/>
    <hyperlink ref="S176" r:id="rId834"/>
    <hyperlink ref="S178" r:id="rId835"/>
    <hyperlink ref="S179" r:id="rId836"/>
    <hyperlink ref="S180" r:id="rId837"/>
    <hyperlink ref="S181" r:id="rId838"/>
    <hyperlink ref="S183" r:id="rId839"/>
    <hyperlink ref="S184" r:id="rId840"/>
    <hyperlink ref="Q184" r:id="rId841"/>
    <hyperlink ref="S185" r:id="rId842"/>
    <hyperlink ref="S186" r:id="rId843"/>
    <hyperlink ref="S187" r:id="rId844"/>
    <hyperlink ref="S188" r:id="rId845"/>
    <hyperlink ref="S189" r:id="rId846"/>
    <hyperlink ref="S190" r:id="rId847"/>
    <hyperlink ref="S191" r:id="rId848"/>
    <hyperlink ref="S192" r:id="rId849"/>
    <hyperlink ref="S193" r:id="rId850"/>
    <hyperlink ref="U193" r:id="rId851"/>
    <hyperlink ref="S194" r:id="rId852"/>
    <hyperlink ref="S195" r:id="rId853"/>
    <hyperlink ref="S196" r:id="rId854"/>
    <hyperlink ref="S599" r:id="rId855"/>
    <hyperlink ref="S197" r:id="rId856"/>
    <hyperlink ref="S198" r:id="rId857"/>
    <hyperlink ref="S199" r:id="rId858"/>
    <hyperlink ref="S200" r:id="rId859"/>
    <hyperlink ref="S201" r:id="rId860"/>
    <hyperlink ref="S202" r:id="rId861"/>
    <hyperlink ref="P202" r:id="rId862"/>
    <hyperlink ref="S203" r:id="rId863"/>
    <hyperlink ref="S204" r:id="rId864"/>
    <hyperlink ref="S205" r:id="rId865"/>
    <hyperlink ref="S206" r:id="rId866"/>
    <hyperlink ref="P207" r:id="rId867"/>
    <hyperlink ref="S207" r:id="rId868"/>
    <hyperlink ref="P208" r:id="rId869"/>
    <hyperlink ref="S208" r:id="rId870"/>
    <hyperlink ref="S210" r:id="rId871"/>
    <hyperlink ref="R211" r:id="rId872"/>
    <hyperlink ref="S211" r:id="rId873"/>
    <hyperlink ref="S212" r:id="rId874"/>
    <hyperlink ref="S213" r:id="rId875"/>
    <hyperlink ref="S214" r:id="rId876"/>
    <hyperlink ref="S215" r:id="rId877"/>
    <hyperlink ref="S217" r:id="rId878"/>
    <hyperlink ref="S218" r:id="rId879"/>
    <hyperlink ref="S219" r:id="rId880"/>
    <hyperlink ref="S220" r:id="rId881"/>
    <hyperlink ref="S221" r:id="rId882"/>
    <hyperlink ref="S222" r:id="rId883"/>
    <hyperlink ref="S223" r:id="rId884"/>
    <hyperlink ref="S224" r:id="rId885"/>
    <hyperlink ref="S225" r:id="rId886"/>
    <hyperlink ref="S226" r:id="rId887"/>
    <hyperlink ref="S228" r:id="rId888"/>
    <hyperlink ref="S805" r:id="rId889"/>
    <hyperlink ref="Q103" r:id="rId890"/>
    <hyperlink ref="R103" r:id="rId891"/>
    <hyperlink ref="S103" r:id="rId892"/>
    <hyperlink ref="S104" r:id="rId893"/>
    <hyperlink ref="S105" r:id="rId894"/>
    <hyperlink ref="S106" r:id="rId895"/>
    <hyperlink ref="S107" r:id="rId896"/>
    <hyperlink ref="S108" r:id="rId897"/>
    <hyperlink ref="S110" r:id="rId898"/>
    <hyperlink ref="S109" r:id="rId899"/>
    <hyperlink ref="S111" r:id="rId900"/>
    <hyperlink ref="S112" r:id="rId901"/>
    <hyperlink ref="S113" r:id="rId902"/>
    <hyperlink ref="S114" r:id="rId903"/>
    <hyperlink ref="S115" r:id="rId904"/>
    <hyperlink ref="S116" r:id="rId905"/>
    <hyperlink ref="S117" r:id="rId906"/>
    <hyperlink ref="S843" r:id="rId907"/>
    <hyperlink ref="S852" r:id="rId908"/>
    <hyperlink ref="S118" r:id="rId909"/>
    <hyperlink ref="S119" r:id="rId910"/>
    <hyperlink ref="S120" r:id="rId911"/>
    <hyperlink ref="S121" r:id="rId912"/>
    <hyperlink ref="S122" r:id="rId913"/>
    <hyperlink ref="S126" r:id="rId914"/>
    <hyperlink ref="S127" r:id="rId915"/>
    <hyperlink ref="S128" r:id="rId916"/>
    <hyperlink ref="S129" r:id="rId917"/>
    <hyperlink ref="S130" r:id="rId918"/>
    <hyperlink ref="S131" r:id="rId919"/>
    <hyperlink ref="S132" r:id="rId920"/>
    <hyperlink ref="S133" r:id="rId921"/>
    <hyperlink ref="S134" r:id="rId922"/>
    <hyperlink ref="S136" r:id="rId923"/>
    <hyperlink ref="S138" r:id="rId924"/>
    <hyperlink ref="S139" r:id="rId925"/>
    <hyperlink ref="S140" r:id="rId926"/>
    <hyperlink ref="S141" r:id="rId927"/>
    <hyperlink ref="S142" r:id="rId928"/>
    <hyperlink ref="S144" r:id="rId929"/>
    <hyperlink ref="S147" r:id="rId930"/>
    <hyperlink ref="S148" r:id="rId931"/>
    <hyperlink ref="S149" r:id="rId932"/>
    <hyperlink ref="S153" r:id="rId933"/>
    <hyperlink ref="S154" r:id="rId934"/>
    <hyperlink ref="S155" r:id="rId935"/>
    <hyperlink ref="S156" r:id="rId936"/>
    <hyperlink ref="S157" r:id="rId937"/>
    <hyperlink ref="S159" r:id="rId938"/>
    <hyperlink ref="S160" r:id="rId939"/>
    <hyperlink ref="S19" r:id="rId940"/>
    <hyperlink ref="S20" r:id="rId941"/>
    <hyperlink ref="S22" r:id="rId942"/>
    <hyperlink ref="S25" r:id="rId943"/>
    <hyperlink ref="S24" r:id="rId944"/>
    <hyperlink ref="S26" r:id="rId945"/>
    <hyperlink ref="S27" r:id="rId946"/>
    <hyperlink ref="S28" r:id="rId947"/>
    <hyperlink ref="S29" r:id="rId948"/>
    <hyperlink ref="S30" r:id="rId949"/>
    <hyperlink ref="S31" r:id="rId950"/>
    <hyperlink ref="S32" r:id="rId951"/>
    <hyperlink ref="S33" r:id="rId952"/>
    <hyperlink ref="S34" r:id="rId953"/>
    <hyperlink ref="S35" r:id="rId954"/>
    <hyperlink ref="S36" r:id="rId955"/>
    <hyperlink ref="S37" r:id="rId956"/>
    <hyperlink ref="U37" r:id="rId957"/>
    <hyperlink ref="S38" r:id="rId958"/>
    <hyperlink ref="S39" r:id="rId959"/>
    <hyperlink ref="S454" r:id="rId960"/>
    <hyperlink ref="S40" r:id="rId961"/>
    <hyperlink ref="S41" r:id="rId962"/>
    <hyperlink ref="S42" r:id="rId963"/>
    <hyperlink ref="S43" r:id="rId964"/>
    <hyperlink ref="S44" r:id="rId965"/>
    <hyperlink ref="U44" r:id="rId966"/>
    <hyperlink ref="S45" r:id="rId967"/>
    <hyperlink ref="S46" r:id="rId968"/>
    <hyperlink ref="P46" r:id="rId969"/>
    <hyperlink ref="S47" r:id="rId970"/>
    <hyperlink ref="P48" r:id="rId971"/>
    <hyperlink ref="S48" r:id="rId972"/>
    <hyperlink ref="S49" r:id="rId973"/>
    <hyperlink ref="S50" r:id="rId974"/>
    <hyperlink ref="S51" r:id="rId975"/>
    <hyperlink ref="S52" r:id="rId976"/>
    <hyperlink ref="S55" r:id="rId977"/>
    <hyperlink ref="S57" r:id="rId978"/>
    <hyperlink ref="S58" r:id="rId979"/>
    <hyperlink ref="S59" r:id="rId980"/>
    <hyperlink ref="S60" r:id="rId981"/>
    <hyperlink ref="S61" r:id="rId982"/>
    <hyperlink ref="S63" r:id="rId983"/>
    <hyperlink ref="S64" r:id="rId984"/>
    <hyperlink ref="S66" r:id="rId985"/>
    <hyperlink ref="S67" r:id="rId986"/>
    <hyperlink ref="S68" r:id="rId987"/>
    <hyperlink ref="S69" r:id="rId988"/>
    <hyperlink ref="S70" r:id="rId989"/>
    <hyperlink ref="P70" r:id="rId990"/>
    <hyperlink ref="S71" r:id="rId991"/>
    <hyperlink ref="S72" r:id="rId992"/>
    <hyperlink ref="S73" r:id="rId993"/>
    <hyperlink ref="S74" r:id="rId994"/>
    <hyperlink ref="S75" r:id="rId995"/>
    <hyperlink ref="S76" r:id="rId996"/>
    <hyperlink ref="S77" r:id="rId997"/>
    <hyperlink ref="S78" r:id="rId998"/>
    <hyperlink ref="S79" r:id="rId999"/>
    <hyperlink ref="S81" r:id="rId1000"/>
    <hyperlink ref="S80" r:id="rId1001"/>
    <hyperlink ref="S83" r:id="rId1002"/>
    <hyperlink ref="S82" r:id="rId1003"/>
    <hyperlink ref="S85" r:id="rId1004"/>
    <hyperlink ref="S87" r:id="rId1005"/>
    <hyperlink ref="S84" r:id="rId1006"/>
    <hyperlink ref="S88" r:id="rId1007"/>
    <hyperlink ref="S89" r:id="rId1008"/>
    <hyperlink ref="S90" r:id="rId1009"/>
    <hyperlink ref="S91" r:id="rId1010"/>
    <hyperlink ref="S92" r:id="rId1011"/>
    <hyperlink ref="S93" r:id="rId1012"/>
    <hyperlink ref="S94" r:id="rId1013"/>
    <hyperlink ref="S95" r:id="rId1014"/>
    <hyperlink ref="S96" r:id="rId1015"/>
    <hyperlink ref="S97" r:id="rId1016"/>
    <hyperlink ref="S98" r:id="rId1017"/>
    <hyperlink ref="S99" r:id="rId1018"/>
    <hyperlink ref="S100" r:id="rId1019"/>
    <hyperlink ref="S239" r:id="rId1020"/>
    <hyperlink ref="S680" r:id="rId1021"/>
    <hyperlink ref="Q803" r:id="rId1022"/>
    <hyperlink ref="S803" r:id="rId1023"/>
    <hyperlink ref="S746" r:id="rId1024"/>
    <hyperlink ref="P746" r:id="rId1025"/>
  </hyperlinks>
  <pageMargins left="0.7" right="0.7" top="0.75" bottom="0.75" header="0.3" footer="0.3"/>
  <pageSetup paperSize="9" orientation="portrait" r:id="rId1026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Categories!$F$14:$F$18</xm:f>
          </x14:formula1>
          <xm:sqref>E180 F1:F1048576</xm:sqref>
        </x14:dataValidation>
        <x14:dataValidation type="list" allowBlank="1" showInputMessage="1" showErrorMessage="1">
          <x14:formula1>
            <xm:f>Categories!$F$2:$F$9</xm:f>
          </x14:formula1>
          <xm:sqref>E799</xm:sqref>
        </x14:dataValidation>
        <x14:dataValidation type="list" allowBlank="1" showInputMessage="1" showErrorMessage="1">
          <x14:formula1>
            <xm:f>Categories!$D$2:$D$5</xm:f>
          </x14:formula1>
          <xm:sqref>C2:C1121</xm:sqref>
        </x14:dataValidation>
        <x14:dataValidation type="list" allowBlank="1" showInputMessage="1" showErrorMessage="1">
          <x14:formula1>
            <xm:f>Country!$A$4:$A$19</xm:f>
          </x14:formula1>
          <xm:sqref>G2:G1073</xm:sqref>
        </x14:dataValidation>
        <x14:dataValidation type="list" allowBlank="1" showInputMessage="1" showErrorMessage="1">
          <x14:formula1>
            <xm:f>Schedule!$A$4:$A$13</xm:f>
          </x14:formula1>
          <xm:sqref>L1:L1048576</xm:sqref>
        </x14:dataValidation>
        <x14:dataValidation type="list" allowBlank="1" showInputMessage="1" showErrorMessage="1">
          <x14:formula1>
            <xm:f>'Activity Status'!$A$4:$A$6</xm:f>
          </x14:formula1>
          <xm:sqref>N1:N1048576</xm:sqref>
        </x14:dataValidation>
        <x14:dataValidation type="list" allowBlank="1" showInputMessage="1" showErrorMessage="1">
          <x14:formula1>
            <xm:f>Shownotes!$A$4:$A$5</xm:f>
          </x14:formula1>
          <xm:sqref>H1:H1048576</xm:sqref>
        </x14:dataValidation>
        <x14:dataValidation type="list" allowBlank="1" showInputMessage="1" showErrorMessage="1">
          <x14:formula1>
            <xm:f>Networks!$A$4:$A$11</xm:f>
          </x14:formula1>
          <xm:sqref>D1:D1048576</xm:sqref>
        </x14:dataValidation>
        <x14:dataValidation type="list" allowBlank="1" showInputMessage="1" showErrorMessage="1">
          <x14:formula1>
            <xm:f>Income!$A$4:$A$11</xm:f>
          </x14:formula1>
          <xm:sqref>M1:M1048576</xm:sqref>
        </x14:dataValidation>
        <x14:dataValidation type="list" allowBlank="1" showInputMessage="1" showErrorMessage="1">
          <x14:formula1>
            <xm:f>'Subject Areas'!$A$4:$A$19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D13" sqref="D13"/>
    </sheetView>
  </sheetViews>
  <sheetFormatPr defaultRowHeight="15" x14ac:dyDescent="0.25"/>
  <cols>
    <col min="1" max="1" width="32.7109375" bestFit="1" customWidth="1"/>
  </cols>
  <sheetData>
    <row r="1" spans="1:2" x14ac:dyDescent="0.25">
      <c r="A1" s="1" t="s">
        <v>89</v>
      </c>
    </row>
    <row r="2" spans="1:2" x14ac:dyDescent="0.25">
      <c r="A2" s="1"/>
    </row>
    <row r="3" spans="1:2" x14ac:dyDescent="0.25">
      <c r="A3" s="1" t="s">
        <v>48</v>
      </c>
      <c r="B3" s="1" t="s">
        <v>11</v>
      </c>
    </row>
    <row r="4" spans="1:2" x14ac:dyDescent="0.25">
      <c r="A4" t="s">
        <v>85</v>
      </c>
      <c r="B4">
        <f>COUNTIF(Database!$M$2:$M$482,"None apparent")</f>
        <v>393</v>
      </c>
    </row>
    <row r="5" spans="1:2" x14ac:dyDescent="0.25">
      <c r="A5" t="s">
        <v>82</v>
      </c>
      <c r="B5">
        <f>COUNTIF(Database!$M$2:$M$482,"Donations")</f>
        <v>18</v>
      </c>
    </row>
    <row r="6" spans="1:2" x14ac:dyDescent="0.25">
      <c r="A6" t="s">
        <v>83</v>
      </c>
      <c r="B6">
        <f>COUNTIF(Database!$M$2:$M$482,"Merchandise")</f>
        <v>10</v>
      </c>
    </row>
    <row r="7" spans="1:2" x14ac:dyDescent="0.25">
      <c r="A7" t="s">
        <v>84</v>
      </c>
      <c r="B7">
        <f>COUNTIF(Database!$M$2:$M$482,"Donations &amp; Merchandise")</f>
        <v>7</v>
      </c>
    </row>
    <row r="8" spans="1:2" x14ac:dyDescent="0.25">
      <c r="A8" t="s">
        <v>87</v>
      </c>
      <c r="B8">
        <f>COUNTIF(Database!$M$2:$M$482,"Advertising/Sponsors")</f>
        <v>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G30" sqref="G30"/>
    </sheetView>
  </sheetViews>
  <sheetFormatPr defaultRowHeight="15" x14ac:dyDescent="0.25"/>
  <cols>
    <col min="1" max="1" width="46.28515625" bestFit="1" customWidth="1"/>
    <col min="2" max="2" width="12.28515625" bestFit="1" customWidth="1"/>
  </cols>
  <sheetData>
    <row r="1" spans="1:3" x14ac:dyDescent="0.25">
      <c r="A1" s="24" t="s">
        <v>3895</v>
      </c>
    </row>
    <row r="3" spans="1:3" x14ac:dyDescent="0.25">
      <c r="A3" s="1" t="s">
        <v>48</v>
      </c>
      <c r="B3" s="1" t="s">
        <v>11</v>
      </c>
    </row>
    <row r="4" spans="1:3" x14ac:dyDescent="0.25">
      <c r="A4" t="s">
        <v>85</v>
      </c>
      <c r="B4">
        <f>COUNTIF(Database!$M$2:$M$998,"None apparent")</f>
        <v>727</v>
      </c>
    </row>
    <row r="5" spans="1:3" x14ac:dyDescent="0.25">
      <c r="A5" t="s">
        <v>87</v>
      </c>
      <c r="B5">
        <f>COUNTIF(Database!$M$2:$M$998,"Advertising/Sponsors")</f>
        <v>89</v>
      </c>
    </row>
    <row r="6" spans="1:3" x14ac:dyDescent="0.25">
      <c r="A6" t="s">
        <v>82</v>
      </c>
      <c r="B6">
        <f>COUNTIF(Database!$M$2:$M$998,"Donations")</f>
        <v>45</v>
      </c>
    </row>
    <row r="7" spans="1:3" x14ac:dyDescent="0.25">
      <c r="A7" t="s">
        <v>84</v>
      </c>
      <c r="B7">
        <f>COUNTIF(Database!$M$2:$M$998,"Donations &amp; Merchandise")</f>
        <v>28</v>
      </c>
    </row>
    <row r="8" spans="1:3" x14ac:dyDescent="0.25">
      <c r="A8" t="s">
        <v>117</v>
      </c>
      <c r="B8">
        <f>COUNTIF(Database!$M$2:$M$998,"Advertising/Sponsors &amp; Donations")</f>
        <v>27</v>
      </c>
    </row>
    <row r="9" spans="1:3" x14ac:dyDescent="0.25">
      <c r="A9" t="s">
        <v>83</v>
      </c>
      <c r="B9">
        <f>COUNTIF(Database!$M$2:$M$998,"Merchandise")</f>
        <v>20</v>
      </c>
    </row>
    <row r="10" spans="1:3" x14ac:dyDescent="0.25">
      <c r="A10" t="s">
        <v>118</v>
      </c>
      <c r="B10">
        <f>COUNTIF(Database!$M$2:$M$998,"Advertising/Sponsors &amp; Donations &amp; Merchandise")</f>
        <v>13</v>
      </c>
    </row>
    <row r="11" spans="1:3" ht="15.75" x14ac:dyDescent="0.25">
      <c r="A11" s="22" t="s">
        <v>2569</v>
      </c>
      <c r="B11">
        <f>COUNTIF(Database!$M$2:$M$998,"Advertising/Sponsors &amp; Merchandise")</f>
        <v>3</v>
      </c>
    </row>
    <row r="13" spans="1:3" x14ac:dyDescent="0.25">
      <c r="A13" t="s">
        <v>3858</v>
      </c>
      <c r="B13">
        <f>SUM(B4:B11)</f>
        <v>952</v>
      </c>
    </row>
    <row r="16" spans="1:3" x14ac:dyDescent="0.25">
      <c r="A16" s="1" t="s">
        <v>3896</v>
      </c>
      <c r="B16" s="1" t="s">
        <v>3858</v>
      </c>
      <c r="C16" s="1" t="s">
        <v>3886</v>
      </c>
    </row>
    <row r="17" spans="1:3" x14ac:dyDescent="0.25">
      <c r="A17" t="s">
        <v>3880</v>
      </c>
      <c r="B17">
        <f>B4</f>
        <v>727</v>
      </c>
      <c r="C17" s="46">
        <f>B17/B13*100</f>
        <v>76.365546218487395</v>
      </c>
    </row>
    <row r="18" spans="1:3" x14ac:dyDescent="0.25">
      <c r="A18" t="s">
        <v>3897</v>
      </c>
      <c r="B18">
        <f>SUM(B5:B11)</f>
        <v>225</v>
      </c>
      <c r="C18" s="46">
        <f>B18/B13*100</f>
        <v>23.634453781512605</v>
      </c>
    </row>
  </sheetData>
  <sortState ref="A4:B11">
    <sortCondition descending="1" ref="B4"/>
  </sortState>
  <conditionalFormatting sqref="A10">
    <cfRule type="expression" dxfId="1" priority="1">
      <formula>EVEN(ROW())=ROW()</formula>
    </cfRule>
    <cfRule type="expression" dxfId="0" priority="2">
      <formula>MOD(ROW(),2)=1</formula>
    </cfRule>
  </conditionalFormatting>
  <dataValidations count="1">
    <dataValidation type="list" allowBlank="1" showInputMessage="1" showErrorMessage="1" sqref="A10">
      <formula1>$A$4:$A$11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workbookViewId="0">
      <selection activeCell="E5" sqref="E5"/>
    </sheetView>
  </sheetViews>
  <sheetFormatPr defaultRowHeight="15" x14ac:dyDescent="0.25"/>
  <cols>
    <col min="1" max="1" width="32.7109375" customWidth="1"/>
    <col min="4" max="4" width="22.85546875" bestFit="1" customWidth="1"/>
  </cols>
  <sheetData>
    <row r="2" spans="1:9" x14ac:dyDescent="0.25">
      <c r="A2" s="24" t="s">
        <v>3863</v>
      </c>
    </row>
    <row r="3" spans="1:9" x14ac:dyDescent="0.25">
      <c r="A3" t="s">
        <v>2275</v>
      </c>
      <c r="B3">
        <f>COUNTIF(Database!$V$2:$V$998,"video podcasts")</f>
        <v>127</v>
      </c>
      <c r="D3" t="s">
        <v>3898</v>
      </c>
      <c r="E3" s="46">
        <f>B3/B5*100</f>
        <v>13.340336134453782</v>
      </c>
    </row>
    <row r="4" spans="1:9" x14ac:dyDescent="0.25">
      <c r="A4" t="s">
        <v>3102</v>
      </c>
      <c r="B4">
        <f>B5-B3</f>
        <v>825</v>
      </c>
      <c r="D4" t="s">
        <v>3899</v>
      </c>
      <c r="E4" s="46">
        <f>B4/B5*100</f>
        <v>86.659663865546221</v>
      </c>
    </row>
    <row r="5" spans="1:9" x14ac:dyDescent="0.25">
      <c r="A5" t="s">
        <v>2276</v>
      </c>
      <c r="B5" s="47">
        <v>952</v>
      </c>
    </row>
    <row r="6" spans="1:9" x14ac:dyDescent="0.25">
      <c r="I6" s="77" t="s">
        <v>3879</v>
      </c>
    </row>
    <row r="7" spans="1:9" x14ac:dyDescent="0.25">
      <c r="I7" s="76" t="s">
        <v>3877</v>
      </c>
    </row>
    <row r="8" spans="1:9" x14ac:dyDescent="0.25">
      <c r="I8" s="76" t="s">
        <v>3878</v>
      </c>
    </row>
    <row r="9" spans="1:9" x14ac:dyDescent="0.25">
      <c r="I9" s="76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A4" sqref="A4"/>
    </sheetView>
  </sheetViews>
  <sheetFormatPr defaultRowHeight="15" x14ac:dyDescent="0.25"/>
  <cols>
    <col min="1" max="1" width="38.5703125" bestFit="1" customWidth="1"/>
    <col min="2" max="2" width="5.5703125" customWidth="1"/>
    <col min="4" max="4" width="26" bestFit="1" customWidth="1"/>
    <col min="6" max="6" width="38.28515625" customWidth="1"/>
    <col min="8" max="8" width="24.140625" bestFit="1" customWidth="1"/>
    <col min="10" max="10" width="24.85546875" bestFit="1" customWidth="1"/>
  </cols>
  <sheetData>
    <row r="1" spans="1:10" x14ac:dyDescent="0.25">
      <c r="A1" s="1" t="s">
        <v>15</v>
      </c>
      <c r="B1" s="1"/>
      <c r="D1" s="1" t="s">
        <v>14</v>
      </c>
      <c r="F1" s="1" t="s">
        <v>23</v>
      </c>
      <c r="H1" s="1" t="s">
        <v>45</v>
      </c>
      <c r="J1" s="1" t="s">
        <v>73</v>
      </c>
    </row>
    <row r="2" spans="1:10" x14ac:dyDescent="0.25">
      <c r="A2" t="s">
        <v>8</v>
      </c>
      <c r="D2" t="s">
        <v>16</v>
      </c>
      <c r="F2" t="s">
        <v>24</v>
      </c>
      <c r="H2" t="s">
        <v>43</v>
      </c>
      <c r="J2" t="s">
        <v>66</v>
      </c>
    </row>
    <row r="3" spans="1:10" x14ac:dyDescent="0.25">
      <c r="A3" t="s">
        <v>4</v>
      </c>
      <c r="D3" t="s">
        <v>18</v>
      </c>
      <c r="F3" t="s">
        <v>22</v>
      </c>
      <c r="H3" t="s">
        <v>44</v>
      </c>
      <c r="J3" t="s">
        <v>71</v>
      </c>
    </row>
    <row r="4" spans="1:10" x14ac:dyDescent="0.25">
      <c r="A4" s="53" t="s">
        <v>3902</v>
      </c>
      <c r="D4" t="s">
        <v>17</v>
      </c>
      <c r="F4" t="s">
        <v>25</v>
      </c>
      <c r="J4" t="s">
        <v>67</v>
      </c>
    </row>
    <row r="5" spans="1:10" x14ac:dyDescent="0.25">
      <c r="A5" t="s">
        <v>9</v>
      </c>
      <c r="D5" t="s">
        <v>843</v>
      </c>
      <c r="F5" t="s">
        <v>26</v>
      </c>
      <c r="J5" t="s">
        <v>68</v>
      </c>
    </row>
    <row r="6" spans="1:10" x14ac:dyDescent="0.25">
      <c r="A6" t="s">
        <v>3853</v>
      </c>
      <c r="F6" t="s">
        <v>27</v>
      </c>
      <c r="J6" t="s">
        <v>72</v>
      </c>
    </row>
    <row r="7" spans="1:10" x14ac:dyDescent="0.25">
      <c r="A7" s="53" t="s">
        <v>466</v>
      </c>
      <c r="F7" t="s">
        <v>2272</v>
      </c>
      <c r="J7" t="s">
        <v>69</v>
      </c>
    </row>
    <row r="8" spans="1:10" x14ac:dyDescent="0.25">
      <c r="A8" t="s">
        <v>6</v>
      </c>
      <c r="F8" t="s">
        <v>2682</v>
      </c>
      <c r="J8" t="s">
        <v>70</v>
      </c>
    </row>
    <row r="9" spans="1:10" x14ac:dyDescent="0.25">
      <c r="A9" t="s">
        <v>3901</v>
      </c>
      <c r="B9" s="53"/>
      <c r="F9" t="s">
        <v>2835</v>
      </c>
      <c r="J9" t="s">
        <v>76</v>
      </c>
    </row>
    <row r="10" spans="1:10" x14ac:dyDescent="0.25">
      <c r="A10" t="s">
        <v>12</v>
      </c>
      <c r="J10" t="s">
        <v>65</v>
      </c>
    </row>
    <row r="11" spans="1:10" x14ac:dyDescent="0.25">
      <c r="A11" t="s">
        <v>3856</v>
      </c>
      <c r="J11" t="s">
        <v>93</v>
      </c>
    </row>
    <row r="12" spans="1:10" x14ac:dyDescent="0.25">
      <c r="A12" t="s">
        <v>3855</v>
      </c>
    </row>
    <row r="13" spans="1:10" x14ac:dyDescent="0.25">
      <c r="A13" t="s">
        <v>13</v>
      </c>
      <c r="C13" s="1" t="s">
        <v>101</v>
      </c>
      <c r="F13" s="24" t="s">
        <v>75</v>
      </c>
      <c r="H13" s="24" t="s">
        <v>81</v>
      </c>
    </row>
    <row r="14" spans="1:10" x14ac:dyDescent="0.25">
      <c r="A14" t="s">
        <v>376</v>
      </c>
      <c r="C14" t="s">
        <v>230</v>
      </c>
      <c r="F14" t="s">
        <v>3862</v>
      </c>
      <c r="H14" t="s">
        <v>85</v>
      </c>
    </row>
    <row r="15" spans="1:10" x14ac:dyDescent="0.25">
      <c r="A15" t="s">
        <v>7</v>
      </c>
      <c r="B15" s="53"/>
      <c r="C15" t="s">
        <v>229</v>
      </c>
      <c r="F15" t="s">
        <v>3861</v>
      </c>
      <c r="H15" t="s">
        <v>82</v>
      </c>
    </row>
    <row r="16" spans="1:10" x14ac:dyDescent="0.25">
      <c r="A16" t="s">
        <v>944</v>
      </c>
      <c r="B16" s="53"/>
      <c r="C16" t="s">
        <v>231</v>
      </c>
      <c r="F16" t="s">
        <v>3860</v>
      </c>
      <c r="H16" t="s">
        <v>83</v>
      </c>
    </row>
    <row r="17" spans="1:8" x14ac:dyDescent="0.25">
      <c r="A17" s="53" t="s">
        <v>3854</v>
      </c>
      <c r="F17" t="s">
        <v>3859</v>
      </c>
      <c r="H17" t="s">
        <v>84</v>
      </c>
    </row>
    <row r="18" spans="1:8" x14ac:dyDescent="0.25">
      <c r="F18" t="s">
        <v>76</v>
      </c>
      <c r="H18" t="s">
        <v>87</v>
      </c>
    </row>
    <row r="19" spans="1:8" x14ac:dyDescent="0.25">
      <c r="H19" t="s">
        <v>117</v>
      </c>
    </row>
    <row r="20" spans="1:8" x14ac:dyDescent="0.25">
      <c r="H20" t="s">
        <v>118</v>
      </c>
    </row>
    <row r="21" spans="1:8" x14ac:dyDescent="0.25">
      <c r="H21" t="s">
        <v>2569</v>
      </c>
    </row>
    <row r="22" spans="1:8" x14ac:dyDescent="0.25">
      <c r="H22" t="s">
        <v>88</v>
      </c>
    </row>
    <row r="23" spans="1:8" x14ac:dyDescent="0.25">
      <c r="D23" t="s">
        <v>43</v>
      </c>
    </row>
    <row r="24" spans="1:8" x14ac:dyDescent="0.25">
      <c r="D24" t="s">
        <v>44</v>
      </c>
    </row>
  </sheetData>
  <sortState ref="A2:A17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K9" sqref="K9"/>
    </sheetView>
  </sheetViews>
  <sheetFormatPr defaultRowHeight="15" x14ac:dyDescent="0.25"/>
  <cols>
    <col min="1" max="1" width="25.5703125" customWidth="1"/>
    <col min="2" max="2" width="12.28515625" bestFit="1" customWidth="1"/>
    <col min="3" max="3" width="9.85546875" bestFit="1" customWidth="1"/>
  </cols>
  <sheetData>
    <row r="1" spans="1:6" x14ac:dyDescent="0.25">
      <c r="A1" s="1" t="s">
        <v>3887</v>
      </c>
    </row>
    <row r="2" spans="1:6" x14ac:dyDescent="0.25">
      <c r="A2" s="1"/>
    </row>
    <row r="3" spans="1:6" x14ac:dyDescent="0.25">
      <c r="A3" s="1" t="s">
        <v>48</v>
      </c>
      <c r="B3" s="1" t="s">
        <v>11</v>
      </c>
      <c r="C3" s="1" t="s">
        <v>3885</v>
      </c>
    </row>
    <row r="4" spans="1:6" x14ac:dyDescent="0.25">
      <c r="A4" t="s">
        <v>70</v>
      </c>
      <c r="B4">
        <f>COUNTIF(Database!$L$2:$L$998,"Irregular")</f>
        <v>544</v>
      </c>
      <c r="C4" s="46">
        <f>B4/952*100</f>
        <v>57.142857142857139</v>
      </c>
    </row>
    <row r="5" spans="1:6" x14ac:dyDescent="0.25">
      <c r="A5" t="s">
        <v>66</v>
      </c>
      <c r="B5">
        <f>COUNTIF(Database!$L2:$L$998,"Weekly Ongoing")</f>
        <v>143</v>
      </c>
      <c r="C5" s="46">
        <f t="shared" ref="C5:C13" si="0">B5/952*100</f>
        <v>15.021008403361344</v>
      </c>
    </row>
    <row r="6" spans="1:6" x14ac:dyDescent="0.25">
      <c r="A6" t="s">
        <v>76</v>
      </c>
      <c r="B6">
        <f>COUNTIF(Database!$L$2:$L$998,"Unclear")</f>
        <v>75</v>
      </c>
      <c r="C6" s="46">
        <f t="shared" si="0"/>
        <v>7.8781512605042012</v>
      </c>
    </row>
    <row r="7" spans="1:6" x14ac:dyDescent="0.25">
      <c r="A7" t="s">
        <v>67</v>
      </c>
      <c r="B7">
        <f>COUNTIF(Database!$L$2:$L$998,"Monthly Ongoing")</f>
        <v>71</v>
      </c>
      <c r="C7" s="46">
        <f t="shared" si="0"/>
        <v>7.4579831932773111</v>
      </c>
    </row>
    <row r="8" spans="1:6" x14ac:dyDescent="0.25">
      <c r="A8" t="s">
        <v>71</v>
      </c>
      <c r="B8">
        <f>COUNTIF(Database!$L$2:$L$998,"Fortnighly Ongoing")</f>
        <v>60</v>
      </c>
      <c r="C8" s="46">
        <f t="shared" si="0"/>
        <v>6.3025210084033612</v>
      </c>
    </row>
    <row r="9" spans="1:6" x14ac:dyDescent="0.25">
      <c r="A9" s="73" t="s">
        <v>93</v>
      </c>
      <c r="B9">
        <v>32</v>
      </c>
      <c r="C9" s="46">
        <f t="shared" si="0"/>
        <v>3.3613445378151261</v>
      </c>
    </row>
    <row r="10" spans="1:6" x14ac:dyDescent="0.25">
      <c r="A10" t="s">
        <v>68</v>
      </c>
      <c r="B10">
        <f>COUNTIF(Database!$L$2:$L$998,"Weekly/Seasons")</f>
        <v>13</v>
      </c>
      <c r="C10" s="46">
        <f t="shared" si="0"/>
        <v>1.365546218487395</v>
      </c>
    </row>
    <row r="11" spans="1:6" x14ac:dyDescent="0.25">
      <c r="A11" t="s">
        <v>65</v>
      </c>
      <c r="B11">
        <f>COUNTIF(Database!$L$2:$L$998,"Daily")</f>
        <v>8</v>
      </c>
      <c r="C11" s="46">
        <f t="shared" si="0"/>
        <v>0.84033613445378152</v>
      </c>
      <c r="F11" s="46"/>
    </row>
    <row r="12" spans="1:6" x14ac:dyDescent="0.25">
      <c r="A12" t="s">
        <v>72</v>
      </c>
      <c r="B12">
        <f>COUNTIF(Database!$L$2:$L$998,"Fortnightly/Seasons")</f>
        <v>4</v>
      </c>
      <c r="C12" s="46">
        <f t="shared" si="0"/>
        <v>0.42016806722689076</v>
      </c>
    </row>
    <row r="13" spans="1:6" x14ac:dyDescent="0.25">
      <c r="A13" t="s">
        <v>69</v>
      </c>
      <c r="B13">
        <f>COUNTIF(Database!$L$2:$L$998,"Monthly/Seasons")</f>
        <v>2</v>
      </c>
      <c r="C13" s="46">
        <f t="shared" si="0"/>
        <v>0.21008403361344538</v>
      </c>
    </row>
    <row r="15" spans="1:6" x14ac:dyDescent="0.25">
      <c r="A15" s="74" t="s">
        <v>3858</v>
      </c>
      <c r="B15" s="74">
        <f>SUM(B4:B13)</f>
        <v>952</v>
      </c>
    </row>
    <row r="16" spans="1:6" x14ac:dyDescent="0.25">
      <c r="A16" s="73"/>
      <c r="B16" s="73"/>
    </row>
  </sheetData>
  <sortState ref="A4:B13">
    <sortCondition descending="1" ref="B4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="115" zoomScaleNormal="115" workbookViewId="0">
      <selection activeCell="I28" sqref="I28"/>
    </sheetView>
  </sheetViews>
  <sheetFormatPr defaultRowHeight="15" x14ac:dyDescent="0.25"/>
  <cols>
    <col min="1" max="1" width="37.42578125" customWidth="1"/>
    <col min="2" max="2" width="12.28515625" bestFit="1" customWidth="1"/>
  </cols>
  <sheetData>
    <row r="1" spans="1:3" x14ac:dyDescent="0.25">
      <c r="A1" s="1" t="s">
        <v>3888</v>
      </c>
    </row>
    <row r="2" spans="1:3" x14ac:dyDescent="0.25">
      <c r="A2" s="1"/>
    </row>
    <row r="3" spans="1:3" x14ac:dyDescent="0.25">
      <c r="A3" s="1" t="s">
        <v>48</v>
      </c>
      <c r="B3" s="1" t="s">
        <v>11</v>
      </c>
      <c r="C3" s="1" t="s">
        <v>3886</v>
      </c>
    </row>
    <row r="4" spans="1:3" x14ac:dyDescent="0.25">
      <c r="A4" t="s">
        <v>3862</v>
      </c>
      <c r="B4">
        <f>COUNTIF(Database!$F$2:$F$998,"Science Researcher/Educator")</f>
        <v>621</v>
      </c>
      <c r="C4" s="46">
        <f>B4/$B$9*100</f>
        <v>65.231092436974791</v>
      </c>
    </row>
    <row r="5" spans="1:3" x14ac:dyDescent="0.25">
      <c r="A5" t="s">
        <v>3861</v>
      </c>
      <c r="B5">
        <f>COUNTIF(Database!$F$2:$F$998,"Media/Journalism Professional")</f>
        <v>102</v>
      </c>
      <c r="C5" s="46">
        <f t="shared" ref="C5:C8" si="0">B5/$B$9*100</f>
        <v>10.714285714285714</v>
      </c>
    </row>
    <row r="6" spans="1:3" x14ac:dyDescent="0.25">
      <c r="A6" t="s">
        <v>3860</v>
      </c>
      <c r="B6">
        <f>COUNTIF(Database!$F$2:$F$1001,"Other Professional")</f>
        <v>62</v>
      </c>
      <c r="C6" s="46">
        <f t="shared" si="0"/>
        <v>6.5126050420168076</v>
      </c>
    </row>
    <row r="7" spans="1:3" x14ac:dyDescent="0.25">
      <c r="A7" t="s">
        <v>3859</v>
      </c>
      <c r="B7">
        <f>COUNTIF(Database!$F$2:$F$998,"Amateur")</f>
        <v>43</v>
      </c>
      <c r="C7" s="46">
        <f t="shared" si="0"/>
        <v>4.5168067226890756</v>
      </c>
    </row>
    <row r="8" spans="1:3" x14ac:dyDescent="0.25">
      <c r="A8" t="s">
        <v>76</v>
      </c>
      <c r="B8">
        <f>COUNTIF(Database!$F$2:$F$998,"Unclear")</f>
        <v>124</v>
      </c>
      <c r="C8" s="46">
        <f t="shared" si="0"/>
        <v>13.025210084033615</v>
      </c>
    </row>
    <row r="9" spans="1:3" x14ac:dyDescent="0.25">
      <c r="A9" t="s">
        <v>3858</v>
      </c>
      <c r="B9">
        <f>SUM(B4:B8)</f>
        <v>952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2" workbookViewId="0">
      <selection activeCell="F39" sqref="F39"/>
    </sheetView>
  </sheetViews>
  <sheetFormatPr defaultRowHeight="15" x14ac:dyDescent="0.25"/>
  <cols>
    <col min="1" max="1" width="20.7109375" customWidth="1"/>
    <col min="2" max="2" width="12.28515625" bestFit="1" customWidth="1"/>
  </cols>
  <sheetData>
    <row r="1" spans="1:2" x14ac:dyDescent="0.25">
      <c r="A1" s="1" t="s">
        <v>19</v>
      </c>
    </row>
    <row r="3" spans="1:2" x14ac:dyDescent="0.25">
      <c r="A3" s="1" t="s">
        <v>20</v>
      </c>
      <c r="B3" s="1" t="s">
        <v>11</v>
      </c>
    </row>
    <row r="4" spans="1:2" x14ac:dyDescent="0.25">
      <c r="A4" t="s">
        <v>16</v>
      </c>
      <c r="B4">
        <f>COUNTIF(Database!$C$2:$C$998,"General public")</f>
        <v>736</v>
      </c>
    </row>
    <row r="5" spans="1:2" x14ac:dyDescent="0.25">
      <c r="A5" t="s">
        <v>18</v>
      </c>
      <c r="B5">
        <f>COUNTIF(Database!$C$2:$C$998,"Scientists/Specialists")</f>
        <v>148</v>
      </c>
    </row>
    <row r="6" spans="1:2" x14ac:dyDescent="0.25">
      <c r="A6" t="s">
        <v>843</v>
      </c>
      <c r="B6">
        <f>COUNTIF(Database!$C$2:$C$998,"Conference/Lecture")</f>
        <v>59</v>
      </c>
    </row>
    <row r="7" spans="1:2" x14ac:dyDescent="0.25">
      <c r="A7" t="s">
        <v>17</v>
      </c>
      <c r="B7">
        <f>COUNTIF(Database!$C$2:$C$998,"Children")</f>
        <v>9</v>
      </c>
    </row>
    <row r="8" spans="1:2" x14ac:dyDescent="0.25">
      <c r="A8" t="s">
        <v>3858</v>
      </c>
      <c r="B8">
        <f>SUM(B4:B7)</f>
        <v>952</v>
      </c>
    </row>
  </sheetData>
  <sortState ref="A4:B7">
    <sortCondition descending="1" ref="B4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Normal="100" workbookViewId="0">
      <selection activeCell="B13" sqref="B13"/>
    </sheetView>
  </sheetViews>
  <sheetFormatPr defaultRowHeight="15" x14ac:dyDescent="0.25"/>
  <cols>
    <col min="1" max="1" width="46.5703125" customWidth="1"/>
    <col min="2" max="2" width="12.28515625" bestFit="1" customWidth="1"/>
  </cols>
  <sheetData>
    <row r="1" spans="1:3" x14ac:dyDescent="0.25">
      <c r="A1" s="1" t="s">
        <v>10</v>
      </c>
    </row>
    <row r="3" spans="1:3" x14ac:dyDescent="0.25">
      <c r="A3" s="1" t="s">
        <v>5</v>
      </c>
      <c r="B3" s="1" t="s">
        <v>11</v>
      </c>
      <c r="C3" s="1" t="s">
        <v>3886</v>
      </c>
    </row>
    <row r="4" spans="1:3" x14ac:dyDescent="0.25">
      <c r="A4" t="s">
        <v>6</v>
      </c>
      <c r="B4">
        <f>COUNTIF(Database!$B$2:$B$998,"General Science")</f>
        <v>319</v>
      </c>
      <c r="C4" s="46">
        <f>B4/952*100</f>
        <v>33.508403361344534</v>
      </c>
    </row>
    <row r="5" spans="1:3" x14ac:dyDescent="0.25">
      <c r="A5" t="s">
        <v>7</v>
      </c>
      <c r="B5">
        <f>COUNTIF(Database!$B$2:$B$998,"Physics and Astronomy")</f>
        <v>169</v>
      </c>
      <c r="C5" s="46">
        <f t="shared" ref="C5:C19" si="0">B5/952*100</f>
        <v>17.752100840336134</v>
      </c>
    </row>
    <row r="6" spans="1:3" x14ac:dyDescent="0.25">
      <c r="A6" t="s">
        <v>8</v>
      </c>
      <c r="B6">
        <f>COUNTIF(Database!$B$2:$B$998,"Biology")</f>
        <v>125</v>
      </c>
      <c r="C6" s="46">
        <f t="shared" si="0"/>
        <v>13.130252100840337</v>
      </c>
    </row>
    <row r="7" spans="1:3" x14ac:dyDescent="0.25">
      <c r="A7" t="s">
        <v>3853</v>
      </c>
      <c r="B7">
        <f>COUNTIF(Database!$B$2:$B$998,"Ecology/Zoology/Conservation")</f>
        <v>91</v>
      </c>
      <c r="C7" s="46">
        <f t="shared" si="0"/>
        <v>9.5588235294117645</v>
      </c>
    </row>
    <row r="8" spans="1:3" x14ac:dyDescent="0.25">
      <c r="A8" t="s">
        <v>3855</v>
      </c>
      <c r="B8">
        <f>COUNTIF(Database!$B$2:$B$998,"Oceanography/Marine Biology")</f>
        <v>56</v>
      </c>
      <c r="C8" s="46">
        <f t="shared" si="0"/>
        <v>5.8823529411764701</v>
      </c>
    </row>
    <row r="9" spans="1:3" x14ac:dyDescent="0.25">
      <c r="A9" t="s">
        <v>944</v>
      </c>
      <c r="B9">
        <f>COUNTIF(Database!$B$2:$B$998,"Psychology and Neuroscience")</f>
        <v>36</v>
      </c>
      <c r="C9" s="46">
        <f t="shared" si="0"/>
        <v>3.7815126050420167</v>
      </c>
    </row>
    <row r="10" spans="1:3" x14ac:dyDescent="0.25">
      <c r="A10" t="s">
        <v>4</v>
      </c>
      <c r="B10">
        <f>COUNTIF(Database!$B$2:$B$998,"Chemistry")</f>
        <v>30</v>
      </c>
      <c r="C10" s="46">
        <f t="shared" si="0"/>
        <v>3.1512605042016806</v>
      </c>
    </row>
    <row r="11" spans="1:3" x14ac:dyDescent="0.25">
      <c r="A11" s="53" t="s">
        <v>3902</v>
      </c>
      <c r="B11">
        <f>COUNTIF(Database!$B$2:$B$998,"Climate Change/Atmospheric Sciences")</f>
        <v>28</v>
      </c>
      <c r="C11" s="46">
        <f t="shared" si="0"/>
        <v>2.9411764705882351</v>
      </c>
    </row>
    <row r="12" spans="1:3" x14ac:dyDescent="0.25">
      <c r="A12" t="s">
        <v>157</v>
      </c>
      <c r="B12">
        <f>COUNTIF(Database!$B$2:$B$998,"Geology/Geography/Earth Sciences")</f>
        <v>21</v>
      </c>
      <c r="C12" s="46">
        <f>B12/952*100</f>
        <v>2.2058823529411766</v>
      </c>
    </row>
    <row r="13" spans="1:3" x14ac:dyDescent="0.25">
      <c r="A13" t="s">
        <v>12</v>
      </c>
      <c r="B13">
        <f>COUNTIF(Database!$B$2:$B$998,"Mathematics")</f>
        <v>18</v>
      </c>
      <c r="C13" s="46">
        <f t="shared" si="0"/>
        <v>1.8907563025210083</v>
      </c>
    </row>
    <row r="14" spans="1:3" x14ac:dyDescent="0.25">
      <c r="A14" t="s">
        <v>376</v>
      </c>
      <c r="B14">
        <f>COUNTIF(Database!$B$2:$B$998,"Paleontology/Anthropology/Archaeology")</f>
        <v>16</v>
      </c>
      <c r="C14" s="46">
        <f t="shared" si="0"/>
        <v>1.680672268907563</v>
      </c>
    </row>
    <row r="15" spans="1:3" x14ac:dyDescent="0.25">
      <c r="A15" t="s">
        <v>3856</v>
      </c>
      <c r="B15">
        <f>COUNTIF(Database!$B$2:$B$998,"Medical/Pharmacology")</f>
        <v>13</v>
      </c>
      <c r="C15" s="46">
        <f t="shared" si="0"/>
        <v>1.365546218487395</v>
      </c>
    </row>
    <row r="16" spans="1:3" x14ac:dyDescent="0.25">
      <c r="A16" t="s">
        <v>9</v>
      </c>
      <c r="B16">
        <f>COUNTIF(Database!$B$2:$B$998,"Computer Science")</f>
        <v>11</v>
      </c>
      <c r="C16" s="46">
        <f t="shared" si="0"/>
        <v>1.1554621848739497</v>
      </c>
    </row>
    <row r="17" spans="1:3" x14ac:dyDescent="0.25">
      <c r="A17" s="53" t="s">
        <v>466</v>
      </c>
      <c r="B17">
        <f>COUNTIF(Database!$B$2:$B$998,"Engineering")</f>
        <v>11</v>
      </c>
      <c r="C17" s="46">
        <f t="shared" si="0"/>
        <v>1.1554621848739497</v>
      </c>
    </row>
    <row r="18" spans="1:3" x14ac:dyDescent="0.25">
      <c r="A18" s="53" t="s">
        <v>3854</v>
      </c>
      <c r="B18">
        <f>COUNTIF(Database!$B$2:$B$998,"Data Science/Statistics")</f>
        <v>6</v>
      </c>
      <c r="C18" s="46">
        <f t="shared" si="0"/>
        <v>0.63025210084033612</v>
      </c>
    </row>
    <row r="19" spans="1:3" x14ac:dyDescent="0.25">
      <c r="A19" t="s">
        <v>13</v>
      </c>
      <c r="B19">
        <f>COUNTIF(Database!$B$2:$B$998,"Other")</f>
        <v>2</v>
      </c>
      <c r="C19" s="46">
        <f t="shared" si="0"/>
        <v>0.21008403361344538</v>
      </c>
    </row>
    <row r="20" spans="1:3" x14ac:dyDescent="0.25">
      <c r="A20" s="50"/>
    </row>
    <row r="21" spans="1:3" x14ac:dyDescent="0.25">
      <c r="A21" t="s">
        <v>29</v>
      </c>
      <c r="B21">
        <f>SUM(B5:B19)</f>
        <v>633</v>
      </c>
    </row>
    <row r="22" spans="1:3" x14ac:dyDescent="0.25">
      <c r="A22" t="s">
        <v>30</v>
      </c>
      <c r="B22">
        <f>SUM(B4)</f>
        <v>319</v>
      </c>
    </row>
    <row r="23" spans="1:3" x14ac:dyDescent="0.25">
      <c r="A23" t="s">
        <v>3857</v>
      </c>
      <c r="B23">
        <f>SUM(B21:B22)</f>
        <v>952</v>
      </c>
    </row>
    <row r="25" spans="1:3" x14ac:dyDescent="0.25">
      <c r="A25" t="s">
        <v>31</v>
      </c>
      <c r="B25" s="13">
        <f>B21/SUM(B21:B22)*100</f>
        <v>66.491596638655466</v>
      </c>
    </row>
    <row r="26" spans="1:3" x14ac:dyDescent="0.25">
      <c r="A26" t="s">
        <v>32</v>
      </c>
      <c r="B26" s="13">
        <f>B22/SUM(B21:B22)*100</f>
        <v>33.508403361344534</v>
      </c>
    </row>
    <row r="28" spans="1:3" x14ac:dyDescent="0.25">
      <c r="A28" s="76" t="s">
        <v>3893</v>
      </c>
    </row>
    <row r="29" spans="1:3" x14ac:dyDescent="0.25">
      <c r="A29" s="76" t="s">
        <v>6</v>
      </c>
    </row>
    <row r="35" spans="1:2" s="50" customFormat="1" x14ac:dyDescent="0.25"/>
    <row r="40" spans="1:2" x14ac:dyDescent="0.25">
      <c r="A40" s="1"/>
      <c r="B40" s="1"/>
    </row>
    <row r="48" spans="1:2" x14ac:dyDescent="0.25">
      <c r="A48" s="53"/>
    </row>
    <row r="54" spans="1:1" x14ac:dyDescent="0.25">
      <c r="A54" s="53"/>
    </row>
    <row r="55" spans="1:1" x14ac:dyDescent="0.25">
      <c r="A55" s="53"/>
    </row>
  </sheetData>
  <sortState ref="A4:B19">
    <sortCondition descending="1" ref="B4"/>
  </sortState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115" zoomScaleNormal="115" workbookViewId="0">
      <selection activeCell="J15" sqref="J15"/>
    </sheetView>
  </sheetViews>
  <sheetFormatPr defaultRowHeight="15" x14ac:dyDescent="0.25"/>
  <cols>
    <col min="1" max="1" width="17.42578125" customWidth="1"/>
    <col min="2" max="2" width="12.28515625" bestFit="1" customWidth="1"/>
  </cols>
  <sheetData>
    <row r="1" spans="1:2" x14ac:dyDescent="0.25">
      <c r="A1" s="1" t="s">
        <v>47</v>
      </c>
    </row>
    <row r="3" spans="1:2" x14ac:dyDescent="0.25">
      <c r="A3" s="1" t="s">
        <v>48</v>
      </c>
      <c r="B3" s="1" t="s">
        <v>11</v>
      </c>
    </row>
    <row r="4" spans="1:2" x14ac:dyDescent="0.25">
      <c r="A4" t="s">
        <v>43</v>
      </c>
      <c r="B4">
        <f>COUNTIF(Database!$H2:$H$998,"YES")</f>
        <v>488</v>
      </c>
    </row>
    <row r="5" spans="1:2" x14ac:dyDescent="0.25">
      <c r="A5" t="s">
        <v>44</v>
      </c>
      <c r="B5">
        <f>COUNTIF(Database!$H2:$H$998,"NO")</f>
        <v>464</v>
      </c>
    </row>
    <row r="6" spans="1:2" x14ac:dyDescent="0.25">
      <c r="A6" t="s">
        <v>3858</v>
      </c>
      <c r="B6">
        <f>SUM(B4:B5)</f>
        <v>952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I9" sqref="I9"/>
    </sheetView>
  </sheetViews>
  <sheetFormatPr defaultRowHeight="15" x14ac:dyDescent="0.25"/>
  <cols>
    <col min="1" max="1" width="39.5703125" bestFit="1" customWidth="1"/>
    <col min="2" max="2" width="16" customWidth="1"/>
    <col min="6" max="6" width="12.5703125" bestFit="1" customWidth="1"/>
  </cols>
  <sheetData>
    <row r="1" spans="1:7" x14ac:dyDescent="0.25">
      <c r="A1" s="1" t="s">
        <v>3892</v>
      </c>
    </row>
    <row r="3" spans="1:7" x14ac:dyDescent="0.25">
      <c r="A3" s="1" t="s">
        <v>21</v>
      </c>
      <c r="B3" s="1" t="s">
        <v>11</v>
      </c>
      <c r="C3" s="1" t="s">
        <v>3890</v>
      </c>
      <c r="G3" t="s">
        <v>3886</v>
      </c>
    </row>
    <row r="4" spans="1:7" x14ac:dyDescent="0.25">
      <c r="A4" t="s">
        <v>3889</v>
      </c>
      <c r="B4">
        <f>COUNTIF(Database!$D$2:$D$998,"No Network or Official Affiliation")</f>
        <v>366</v>
      </c>
      <c r="C4" s="46">
        <f>B4/952*100</f>
        <v>38.445378151260506</v>
      </c>
      <c r="F4" t="s">
        <v>3889</v>
      </c>
      <c r="G4" s="13">
        <f>B4/B12*100</f>
        <v>38.445378151260506</v>
      </c>
    </row>
    <row r="5" spans="1:7" x14ac:dyDescent="0.25">
      <c r="A5" t="s">
        <v>25</v>
      </c>
      <c r="B5">
        <f>COUNTIF(Database!$D$2:$D$998,"Professional Organisation")</f>
        <v>166</v>
      </c>
      <c r="C5" s="46">
        <f t="shared" ref="C5:C11" si="0">B5/952*100</f>
        <v>17.436974789915965</v>
      </c>
      <c r="F5" t="s">
        <v>3891</v>
      </c>
      <c r="G5" s="13">
        <f>SUM(B5:B11)/B12*100</f>
        <v>61.554621848739501</v>
      </c>
    </row>
    <row r="6" spans="1:7" x14ac:dyDescent="0.25">
      <c r="A6" t="s">
        <v>2682</v>
      </c>
      <c r="B6">
        <f>COUNTIF(Database!$D$2:$D$999,"University (official)")</f>
        <v>134</v>
      </c>
      <c r="C6" s="46">
        <f t="shared" si="0"/>
        <v>14.07563025210084</v>
      </c>
    </row>
    <row r="7" spans="1:7" x14ac:dyDescent="0.25">
      <c r="A7" t="s">
        <v>24</v>
      </c>
      <c r="B7">
        <f>COUNTIF(Database!$D$2:$D$998,"Conventional Media Network")</f>
        <v>127</v>
      </c>
      <c r="C7" s="46">
        <f t="shared" si="0"/>
        <v>13.340336134453782</v>
      </c>
    </row>
    <row r="8" spans="1:7" x14ac:dyDescent="0.25">
      <c r="A8" t="s">
        <v>2836</v>
      </c>
      <c r="B8">
        <f>COUNTIF(Database!D2:$D$999,"Other Research Body ")</f>
        <v>61</v>
      </c>
      <c r="C8" s="46">
        <f t="shared" si="0"/>
        <v>6.4075630252100835</v>
      </c>
    </row>
    <row r="9" spans="1:7" x14ac:dyDescent="0.25">
      <c r="A9" t="s">
        <v>22</v>
      </c>
      <c r="B9">
        <f>COUNTIF(Database!$D$2:$D$998,"Independent Podcast Network")</f>
        <v>53</v>
      </c>
      <c r="C9" s="46">
        <f t="shared" si="0"/>
        <v>5.5672268907563032</v>
      </c>
    </row>
    <row r="10" spans="1:7" x14ac:dyDescent="0.25">
      <c r="A10" t="s">
        <v>2272</v>
      </c>
      <c r="B10">
        <f>COUNTIF(Database!$D$2:$D$999,"Scientific Journal")</f>
        <v>26</v>
      </c>
      <c r="C10" s="46">
        <f t="shared" si="0"/>
        <v>2.73109243697479</v>
      </c>
    </row>
    <row r="11" spans="1:7" x14ac:dyDescent="0.25">
      <c r="A11" t="s">
        <v>26</v>
      </c>
      <c r="B11">
        <f>COUNTIF(Database!$D$2:$D$999,"Amateur Organisation")</f>
        <v>19</v>
      </c>
      <c r="C11" s="46">
        <f t="shared" si="0"/>
        <v>1.9957983193277309</v>
      </c>
    </row>
    <row r="12" spans="1:7" x14ac:dyDescent="0.25">
      <c r="A12" t="s">
        <v>3858</v>
      </c>
      <c r="B12">
        <f>SUM(B4:B11)</f>
        <v>952</v>
      </c>
      <c r="C12" s="46"/>
    </row>
  </sheetData>
  <sortState ref="A4:B11">
    <sortCondition descending="1" ref="B4"/>
  </sortState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85" zoomScaleNormal="85" workbookViewId="0">
      <selection activeCell="R26" sqref="R26"/>
    </sheetView>
  </sheetViews>
  <sheetFormatPr defaultRowHeight="15" x14ac:dyDescent="0.25"/>
  <cols>
    <col min="1" max="1" width="34.7109375" customWidth="1"/>
    <col min="2" max="2" width="12.28515625" bestFit="1" customWidth="1"/>
  </cols>
  <sheetData>
    <row r="1" spans="1:2" x14ac:dyDescent="0.25">
      <c r="A1" s="24" t="s">
        <v>104</v>
      </c>
    </row>
    <row r="3" spans="1:2" x14ac:dyDescent="0.25">
      <c r="A3" s="1" t="s">
        <v>48</v>
      </c>
      <c r="B3" s="1" t="s">
        <v>11</v>
      </c>
    </row>
    <row r="4" spans="1:2" x14ac:dyDescent="0.25">
      <c r="A4" t="s">
        <v>3882</v>
      </c>
      <c r="B4">
        <f>COUNTIF(Database!$N$2:$N$998,"ACTIVE - new episode in last 3 months")</f>
        <v>442</v>
      </c>
    </row>
    <row r="5" spans="1:2" x14ac:dyDescent="0.25">
      <c r="A5" t="s">
        <v>3881</v>
      </c>
      <c r="B5">
        <f>COUNTIF(Database!$N$2:$N$998,"INACTIVE &lt; 1 year")</f>
        <v>127</v>
      </c>
    </row>
    <row r="6" spans="1:2" x14ac:dyDescent="0.25">
      <c r="A6" t="s">
        <v>231</v>
      </c>
      <c r="B6">
        <f>COUNTIF(Database!$N$2:$N$998,"INACTIVE: &gt; 1 year")</f>
        <v>381</v>
      </c>
    </row>
    <row r="7" spans="1:2" x14ac:dyDescent="0.25">
      <c r="A7" s="30"/>
      <c r="B7" s="30"/>
    </row>
    <row r="8" spans="1:2" x14ac:dyDescent="0.25">
      <c r="A8" s="75" t="s">
        <v>3858</v>
      </c>
      <c r="B8" s="75">
        <f>SUM(B4:B6)</f>
        <v>950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85" zoomScaleNormal="85" workbookViewId="0">
      <selection activeCell="K16" sqref="K16"/>
    </sheetView>
  </sheetViews>
  <sheetFormatPr defaultRowHeight="15" x14ac:dyDescent="0.25"/>
  <cols>
    <col min="1" max="1" width="39.140625" bestFit="1" customWidth="1"/>
    <col min="2" max="2" width="12.28515625" bestFit="1" customWidth="1"/>
    <col min="6" max="6" width="24.5703125" bestFit="1" customWidth="1"/>
    <col min="7" max="7" width="12.28515625" bestFit="1" customWidth="1"/>
    <col min="8" max="8" width="20" bestFit="1" customWidth="1"/>
  </cols>
  <sheetData>
    <row r="1" spans="1:9" x14ac:dyDescent="0.25">
      <c r="A1" s="1" t="s">
        <v>3894</v>
      </c>
    </row>
    <row r="2" spans="1:9" x14ac:dyDescent="0.25">
      <c r="F2" s="1" t="s">
        <v>3865</v>
      </c>
    </row>
    <row r="3" spans="1:9" x14ac:dyDescent="0.25">
      <c r="A3" s="1" t="s">
        <v>33</v>
      </c>
      <c r="B3" s="1" t="s">
        <v>11</v>
      </c>
      <c r="C3" s="1" t="s">
        <v>3886</v>
      </c>
      <c r="F3" s="1" t="s">
        <v>33</v>
      </c>
      <c r="G3" s="1" t="s">
        <v>11</v>
      </c>
      <c r="H3" s="1"/>
      <c r="I3" s="1"/>
    </row>
    <row r="4" spans="1:9" x14ac:dyDescent="0.25">
      <c r="A4" t="s">
        <v>34</v>
      </c>
      <c r="B4">
        <f>COUNTIF(Database!$G2:$G$998,"USA")</f>
        <v>537</v>
      </c>
      <c r="C4" s="46">
        <f>B4/952*100</f>
        <v>56.407563025210081</v>
      </c>
      <c r="F4" t="s">
        <v>3866</v>
      </c>
      <c r="G4">
        <f>$B$4</f>
        <v>537</v>
      </c>
      <c r="I4" s="46"/>
    </row>
    <row r="5" spans="1:9" x14ac:dyDescent="0.25">
      <c r="A5" t="s">
        <v>35</v>
      </c>
      <c r="B5">
        <f>COUNTIF(Database!$G2:$G$998,"UK")</f>
        <v>162</v>
      </c>
      <c r="C5" s="46">
        <f t="shared" ref="C5:C19" si="0">B5/952*100</f>
        <v>17.016806722689076</v>
      </c>
      <c r="F5" t="s">
        <v>3867</v>
      </c>
      <c r="G5">
        <f>$B$5</f>
        <v>162</v>
      </c>
      <c r="I5" s="46"/>
    </row>
    <row r="6" spans="1:9" x14ac:dyDescent="0.25">
      <c r="A6" t="s">
        <v>36</v>
      </c>
      <c r="B6">
        <f>COUNTIF(Database!$G2:$G$998,"AUSTRALIA")</f>
        <v>48</v>
      </c>
      <c r="C6" s="46">
        <f t="shared" si="0"/>
        <v>5.0420168067226889</v>
      </c>
      <c r="F6" t="s">
        <v>3868</v>
      </c>
      <c r="G6">
        <f>$B$6</f>
        <v>48</v>
      </c>
      <c r="I6" s="46"/>
    </row>
    <row r="7" spans="1:9" x14ac:dyDescent="0.25">
      <c r="A7" t="s">
        <v>37</v>
      </c>
      <c r="B7">
        <f>COUNTIF(Database!$G2:$G$998,"CANADA")</f>
        <v>33</v>
      </c>
      <c r="C7" s="46">
        <f t="shared" si="0"/>
        <v>3.4663865546218489</v>
      </c>
      <c r="F7" t="s">
        <v>3869</v>
      </c>
      <c r="G7">
        <f>$B$7</f>
        <v>33</v>
      </c>
      <c r="I7" s="46"/>
    </row>
    <row r="8" spans="1:9" x14ac:dyDescent="0.25">
      <c r="A8" t="s">
        <v>2927</v>
      </c>
      <c r="B8">
        <f>COUNTIF(Database!$G2:$G$998,"IRELAND")</f>
        <v>13</v>
      </c>
      <c r="C8" s="46">
        <f t="shared" si="0"/>
        <v>1.365546218487395</v>
      </c>
      <c r="F8" t="s">
        <v>3875</v>
      </c>
      <c r="G8">
        <f>$B$12</f>
        <v>21</v>
      </c>
      <c r="I8" s="46"/>
    </row>
    <row r="9" spans="1:9" x14ac:dyDescent="0.25">
      <c r="A9" t="s">
        <v>39</v>
      </c>
      <c r="B9">
        <f>COUNTIF(Database!$G2:$G$998,"NEW ZEALAND")</f>
        <v>5</v>
      </c>
      <c r="C9" s="46">
        <f t="shared" si="0"/>
        <v>0.52521008403361347</v>
      </c>
      <c r="F9" t="s">
        <v>3876</v>
      </c>
      <c r="G9">
        <f>$B$8</f>
        <v>13</v>
      </c>
      <c r="I9" s="46"/>
    </row>
    <row r="10" spans="1:9" x14ac:dyDescent="0.25">
      <c r="A10" t="s">
        <v>52</v>
      </c>
      <c r="B10">
        <f>COUNTIF(Database!$G2:$G$998,"NETHERLANDS")</f>
        <v>4</v>
      </c>
      <c r="C10" s="46">
        <f t="shared" si="0"/>
        <v>0.42016806722689076</v>
      </c>
      <c r="F10" t="s">
        <v>3871</v>
      </c>
      <c r="G10">
        <f>$B$17</f>
        <v>9</v>
      </c>
    </row>
    <row r="11" spans="1:9" x14ac:dyDescent="0.25">
      <c r="A11" t="s">
        <v>40</v>
      </c>
      <c r="B11">
        <f>COUNTIF(Database!$G4:$G$998,"OTHER")</f>
        <v>11</v>
      </c>
      <c r="C11" s="46">
        <f t="shared" si="0"/>
        <v>1.1554621848739497</v>
      </c>
      <c r="F11" t="s">
        <v>3872</v>
      </c>
      <c r="G11">
        <f>SUM($B$13,$B$14,$B$18,$B$10)</f>
        <v>8</v>
      </c>
    </row>
    <row r="12" spans="1:9" x14ac:dyDescent="0.25">
      <c r="A12" t="s">
        <v>167</v>
      </c>
      <c r="B12">
        <f>COUNTIF(Database!$G4:$G$998,"MULTINATIONAL")</f>
        <v>21</v>
      </c>
      <c r="C12" s="46">
        <f t="shared" si="0"/>
        <v>2.2058823529411766</v>
      </c>
      <c r="F12" t="s">
        <v>3873</v>
      </c>
      <c r="G12">
        <f>$B$16</f>
        <v>7</v>
      </c>
    </row>
    <row r="13" spans="1:9" x14ac:dyDescent="0.25">
      <c r="A13" t="s">
        <v>394</v>
      </c>
      <c r="B13">
        <f>COUNTIF(Database!$G4:$G$998,"SWEDEN")</f>
        <v>1</v>
      </c>
      <c r="C13" s="46">
        <f t="shared" si="0"/>
        <v>0.10504201680672269</v>
      </c>
      <c r="F13" t="s">
        <v>3870</v>
      </c>
      <c r="G13">
        <f>$B$9</f>
        <v>5</v>
      </c>
    </row>
    <row r="14" spans="1:9" x14ac:dyDescent="0.25">
      <c r="A14" t="s">
        <v>740</v>
      </c>
      <c r="B14">
        <f>COUNTIF(Database!$G5:$G$998,"NORWAY")</f>
        <v>2</v>
      </c>
      <c r="C14" s="46">
        <f t="shared" si="0"/>
        <v>0.21008403361344538</v>
      </c>
      <c r="F14" t="s">
        <v>3874</v>
      </c>
      <c r="G14">
        <f>$B$19</f>
        <v>5</v>
      </c>
    </row>
    <row r="15" spans="1:9" x14ac:dyDescent="0.25">
      <c r="A15" t="s">
        <v>3864</v>
      </c>
      <c r="B15">
        <f>COUNTIF(Database!$G6:$G$998,"UNKNOWN")</f>
        <v>92</v>
      </c>
      <c r="C15" s="46">
        <f t="shared" si="0"/>
        <v>9.6638655462184886</v>
      </c>
      <c r="F15" t="s">
        <v>76</v>
      </c>
      <c r="G15">
        <f>B$15</f>
        <v>92</v>
      </c>
    </row>
    <row r="16" spans="1:9" x14ac:dyDescent="0.25">
      <c r="A16" t="s">
        <v>898</v>
      </c>
      <c r="B16">
        <f>COUNTIF(Database!$G7:$G$998,"GERMANY")</f>
        <v>7</v>
      </c>
      <c r="C16" s="46">
        <f t="shared" si="0"/>
        <v>0.73529411764705876</v>
      </c>
    </row>
    <row r="17" spans="1:3" x14ac:dyDescent="0.25">
      <c r="A17" t="s">
        <v>1043</v>
      </c>
      <c r="B17">
        <f>COUNTIF(Database!$G8:$G$998,"ITALY")</f>
        <v>9</v>
      </c>
      <c r="C17" s="46">
        <f t="shared" si="0"/>
        <v>0.94537815126050417</v>
      </c>
    </row>
    <row r="18" spans="1:3" x14ac:dyDescent="0.25">
      <c r="A18" t="s">
        <v>1359</v>
      </c>
      <c r="B18">
        <f>COUNTIF(Database!$G8:$G$998,"DENMARK")</f>
        <v>1</v>
      </c>
      <c r="C18" s="46">
        <f t="shared" si="0"/>
        <v>0.10504201680672269</v>
      </c>
    </row>
    <row r="19" spans="1:3" x14ac:dyDescent="0.25">
      <c r="A19" t="s">
        <v>2486</v>
      </c>
      <c r="B19">
        <f>COUNTIF(Database!$G9:$G$998,"SOUTH AFRICA")</f>
        <v>5</v>
      </c>
      <c r="C19" s="46">
        <f t="shared" si="0"/>
        <v>0.52521008403361347</v>
      </c>
    </row>
    <row r="22" spans="1:3" x14ac:dyDescent="0.25">
      <c r="A22" s="50"/>
    </row>
    <row r="23" spans="1:3" x14ac:dyDescent="0.25">
      <c r="A23" s="50"/>
    </row>
  </sheetData>
  <sortState ref="F4:G14">
    <sortCondition descending="1" ref="G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Database</vt:lpstr>
      <vt:lpstr>Schedule</vt:lpstr>
      <vt:lpstr>Host Type</vt:lpstr>
      <vt:lpstr>Target Audience</vt:lpstr>
      <vt:lpstr>Subject Areas</vt:lpstr>
      <vt:lpstr>Shownotes</vt:lpstr>
      <vt:lpstr>Networks</vt:lpstr>
      <vt:lpstr>Activity Status</vt:lpstr>
      <vt:lpstr>Country</vt:lpstr>
      <vt:lpstr>Revenue</vt:lpstr>
      <vt:lpstr>Income</vt:lpstr>
      <vt:lpstr>Video</vt:lpstr>
      <vt:lpstr>Categories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 MacKenzie</dc:creator>
  <cp:lastModifiedBy>MACKENZIE, LEWIS E.</cp:lastModifiedBy>
  <dcterms:created xsi:type="dcterms:W3CDTF">2018-01-04T21:02:12Z</dcterms:created>
  <dcterms:modified xsi:type="dcterms:W3CDTF">2018-05-16T15:45:05Z</dcterms:modified>
</cp:coreProperties>
</file>